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SERVER-PC\sharefiles\ΓΙΩΡΓΟΣ\ΜΑΙΡΗ\-ΕΝΤΥΠΑ ΤΕΧΝΙΚΗΣ ΕΠΙΘΕΩΡΗΣΗΣ ΓΙΑ ΣΥΝΕΡΓΑΤΕΣ- ΑΝΤΙΠΡΟΣΩΠΟΥΣ\"/>
    </mc:Choice>
  </mc:AlternateContent>
  <xr:revisionPtr revIDLastSave="0" documentId="8_{075607DE-6D59-4B64-97C2-CC78F9C9B869}" xr6:coauthVersionLast="47" xr6:coauthVersionMax="47" xr10:uidLastSave="{00000000-0000-0000-0000-000000000000}"/>
  <bookViews>
    <workbookView xWindow="-120" yWindow="-120" windowWidth="29040" windowHeight="15720" xr2:uid="{00000000-000D-0000-FFFF-FFFF00000000}"/>
  </bookViews>
  <sheets>
    <sheet name="Έναρξη" sheetId="1" r:id="rId1"/>
    <sheet name="Ερωτηματολόγιο" sheetId="2" r:id="rId2"/>
    <sheet name="Απλές Μετρήσεις" sheetId="3" r:id="rId3"/>
    <sheet name="Τελικό Συμπέρασμα" sheetId="4" r:id="rId4"/>
    <sheet name="Ρυθμίσεις"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 i="4" l="1"/>
  <c r="H3" i="4"/>
  <c r="E17" i="3"/>
  <c r="E16" i="3"/>
  <c r="E15" i="3"/>
  <c r="E14" i="3"/>
  <c r="B9" i="3"/>
  <c r="E26" i="2"/>
  <c r="D26" i="2"/>
  <c r="E25" i="2"/>
  <c r="D25" i="2"/>
  <c r="E24" i="2"/>
  <c r="D24" i="2"/>
  <c r="E23" i="2"/>
  <c r="D23" i="2"/>
  <c r="E22" i="2"/>
  <c r="D22" i="2"/>
  <c r="E21" i="2"/>
  <c r="D21" i="2"/>
  <c r="E20" i="2"/>
  <c r="D20" i="2"/>
  <c r="E19" i="2"/>
  <c r="D19" i="2"/>
  <c r="E18" i="2"/>
  <c r="D18" i="2"/>
  <c r="E17" i="2"/>
  <c r="D17" i="2"/>
  <c r="E16" i="2"/>
  <c r="D16" i="2"/>
  <c r="E15" i="2"/>
  <c r="D15" i="2"/>
  <c r="E14" i="2"/>
  <c r="D14" i="2"/>
  <c r="E13" i="2"/>
  <c r="D13" i="2"/>
  <c r="E12" i="2"/>
  <c r="D12" i="2"/>
  <c r="E11" i="2"/>
  <c r="D11" i="2"/>
  <c r="E10" i="2"/>
  <c r="D10" i="2"/>
  <c r="E9" i="2"/>
  <c r="D9" i="2"/>
  <c r="D8" i="2"/>
  <c r="D7" i="2"/>
  <c r="D6" i="2"/>
  <c r="D5" i="2"/>
  <c r="E13" i="3" l="1"/>
  <c r="H2" i="4"/>
  <c r="H5" i="4" s="1"/>
  <c r="B4" i="4" s="1"/>
  <c r="A8" i="4" s="1"/>
  <c r="A19" i="4" l="1"/>
  <c r="A13" i="4"/>
  <c r="A6" i="4"/>
</calcChain>
</file>

<file path=xl/sharedStrings.xml><?xml version="1.0" encoding="utf-8"?>
<sst xmlns="http://schemas.openxmlformats.org/spreadsheetml/2006/main" count="135" uniqueCount="120">
  <si>
    <t>ΑΠΟΜΑΚΡΥΣΜΕΝΗ ΑΥΤΟΑΞΙΟΛΟΓΗΣΗ ΝΑΥΤΙΛΙΑΚΩΝ ΕΓΚΑΤΑΣΤΑΣΕΩΝ</t>
  </si>
  <si>
    <t>ΒΙΟΛΟΓΙΚΗ ΣΥΝΤΗΡΗΣΗ ΔΕΞΑΜΕΝΩΝ ΛΥΜΑΤΩΝ &amp; ΔΙΚΤΥΩΝ ΑΠΟΧΕΤΕΥΣΗΣ ΣΚΑΦΩΝ</t>
  </si>
  <si>
    <t>Το αρχείο αυτό βοηθά τον υπεύθυνο του σκάφους να καταγράψει με απλό τρόπο την εικόνα της δεξαμενής λυμάτων και του δικτύου αποχέτευσης. Οι απαντήσεις οδηγούν σε μια πρώτη ενδεικτική αξιολόγηση, πιθανές αιτίες και προτεινόμενα επόμενα βήματα.</t>
  </si>
  <si>
    <t>ΠΩΣ ΘΑ ΤΟ ΣΥΜΠΛΗΡΩΣΕΤΕ</t>
  </si>
  <si>
    <t>1.</t>
  </si>
  <si>
    <t>Συμπληρώστε το φύλλο «Ερωτηματολόγιο».</t>
  </si>
  <si>
    <t>2.</t>
  </si>
  <si>
    <t>Συμπληρώστε τις «Απλές Μετρήσεις» μόνο όπου υπάρχουν διαθέσιμα στοιχεία.</t>
  </si>
  <si>
    <t>3.</t>
  </si>
  <si>
    <t>Ανοίξτε το φύλλο «Τελικό Συμπέρασμα» για το αυτόματο αποτέλεσμα.</t>
  </si>
  <si>
    <t>4.</t>
  </si>
  <si>
    <t>Όπου δεν γνωρίζετε την απάντηση, επιλέξτε «Δεν γνωρίζω».</t>
  </si>
  <si>
    <t>ΣΗΜΑΝΤΙΚΗ ΟΔΗΓΙΑ ΑΣΦΑΛΕΙΑΣ</t>
  </si>
  <si>
    <t>Μην εισέρχεστε σε δεξαμενή λυμάτων και μην ανοίγετε ή επεμβαίνετε σε σύστημα υπό πίεση. Σε υπερχείλιση, επιστροφή λυμάτων, πλήρη απόφραξη, διαρροή ή άλλη μη ασφαλή κατάσταση απαιτείται τεχνική παρέμβαση.</t>
  </si>
  <si>
    <t>ΕΡΩΤΗΜΑΤΟΛΟΓΙΟ ΠΕΛΑΤΗ – ΝΑΥΤΙΛΙΑΚΕΣ ΕΓΚΑΤΑΣΤΑΣΕΙΣ</t>
  </si>
  <si>
    <t>Ερώτηση / Στοιχείο</t>
  </si>
  <si>
    <t>Απάντηση</t>
  </si>
  <si>
    <t>Βοήθεια</t>
  </si>
  <si>
    <t>Ένδειξη</t>
  </si>
  <si>
    <t>Βαθμός</t>
  </si>
  <si>
    <t>Τύπος σκάφους</t>
  </si>
  <si>
    <t>Επιλέξτε την πλησιέστερη κατηγορία.</t>
  </si>
  <si>
    <t>Τύπος συστήματος λυμάτων</t>
  </si>
  <si>
    <t>Δεξαμενή συγκράτησης, σύστημα επεξεργασίας ή συνδυασμός.</t>
  </si>
  <si>
    <t>Περίπου πόσα άτομα χρησιμοποιούν καθημερινά τις εγκαταστάσεις WC;</t>
  </si>
  <si>
    <t>Πλήρωμα + επιβάτες.</t>
  </si>
  <si>
    <t>Η λειτουργία του σκάφους είναι:</t>
  </si>
  <si>
    <t>Συνεχής ή εποχική/περιοδική.</t>
  </si>
  <si>
    <t>Πότε έγινε η τελευταία άντληση / εκκένωση της δεξαμενής;</t>
  </si>
  <si>
    <t>Αν δεν εφαρμόζεται, επιλέξτε αντίστοιχα.</t>
  </si>
  <si>
    <t>Υπάρχει έντονη δυσοσμία στα WC ή στους εσωτερικούς χώρους;</t>
  </si>
  <si>
    <t>Αξιολογήστε την κανονική λειτουργία.</t>
  </si>
  <si>
    <t>Υπάρχει έντονη δυσοσμία κοντά στη δεξαμενή / εξαερισμό;</t>
  </si>
  <si>
    <t>Χρήσιμη λειτουργική ένδειξη.</t>
  </si>
  <si>
    <t>Οι λεκάνες ή οι αποχετεύσεις αδειάζουν αργά;</t>
  </si>
  <si>
    <t>Επαναλαμβανόμενη αργή απορροή.</t>
  </si>
  <si>
    <t>Υπάρχουν γουργουρητά / επιστροφές αέρα από το δίκτυο;</t>
  </si>
  <si>
    <t>Από WC, νιπτήρες ή σιφώνια.</t>
  </si>
  <si>
    <t>Έχει υπάρξει επιστροφή λυμάτων ή υπερχείλιση;</t>
  </si>
  <si>
    <t>Κρίσιμη λειτουργική ένδειξη.</t>
  </si>
  <si>
    <t>Η δεξαμενή φαίνεται να γεμίζει γρηγορότερα από παλιά;</t>
  </si>
  <si>
    <t>Με βάση την εμπειρία του πληρώματος.</t>
  </si>
  <si>
    <t>Απαιτείται άντληση συχνότερα από το συνηθισμένο;</t>
  </si>
  <si>
    <t>Όπου εφαρμόζεται.</t>
  </si>
  <si>
    <t>Υπάρχουν συχνές αποφράξεις στις γραμμές αποχέτευσης;</t>
  </si>
  <si>
    <t>Επαναλαμβανόμενα προβλήματα.</t>
  </si>
  <si>
    <t>Υπάρχουν εμφανείς επικαθίσεις / οργανικά κατάλοιπα σε προσβάσιμα σημεία;</t>
  </si>
  <si>
    <t>Μόνο όπου μπορεί να παρατηρηθεί με ασφάλεια.</t>
  </si>
  <si>
    <t>Υπάρχουν μύγες / έντομα αποχέτευσης σε χώρους υγιεινής;</t>
  </si>
  <si>
    <t>Κοντά σε σιφώνια ή γραμμές αποχέτευσης.</t>
  </si>
  <si>
    <t>Έμεινε το σύστημα εκτός λειτουργίας για μεγάλο διάστημα;</t>
  </si>
  <si>
    <t>Π.χ. ακινησία για εβδομάδες/μήνες.</t>
  </si>
  <si>
    <t>Αυξήθηκε πρόσφατα σημαντικά ο αριθμός επιβατών / πληρώματος;</t>
  </si>
  <si>
    <t>Αύξηση φορτίου.</t>
  </si>
  <si>
    <t>Πόσο συχνά χρησιμοποιείται χλωρίνη / χλωριωμένο καθαριστικό στα WC;</t>
  </si>
  <si>
    <t>Συχνή χρήση μπορεί να επηρεάσει βιολογική ισορροπία.</t>
  </si>
  <si>
    <t>Πόσο συχνά χρησιμοποιούνται ισχυρά όξινα / καυστικά αποφρακτικά;</t>
  </si>
  <si>
    <t>Ισχυρά χημικά μπορούν να διαταράξουν τη λειτουργία.</t>
  </si>
  <si>
    <t>Καταλήγουν μωρομάντηλα / μη διασπώμενα υλικά στο δίκτυο;</t>
  </si>
  <si>
    <t>Μπορούν να προκαλέσουν αποφράξεις.</t>
  </si>
  <si>
    <t>Καταλήγουν λίπη / έλαια κουζίνας στο ίδιο δίκτυο λυμάτων;</t>
  </si>
  <si>
    <t>Αυξάνουν οργανική επιβάρυνση.</t>
  </si>
  <si>
    <t>Υπάρχει σταθερό πρόγραμμα προληπτικής βιοενζυματικής συντήρησης;</t>
  </si>
  <si>
    <t>Τακτικό πρόγραμμα εφαρμογής και παρακολούθησης.</t>
  </si>
  <si>
    <t>ΑΠΛΕΣ ΠΛΗΡΟΦΟΡΙΕΣ / ΜΕΤΡΗΣΕΙΣ – ΠΡΟΑΙΡΕΤΙΚΕΣ</t>
  </si>
  <si>
    <t>Συμπληρώστε μόνο όσα στοιχεία γνωρίζετε ή μπορούν να ληφθούν με ασφάλεια. Τα pH/Chlorine strips είναι προαιρετικά.</t>
  </si>
  <si>
    <t>Στοιχείο</t>
  </si>
  <si>
    <t>Τιμή</t>
  </si>
  <si>
    <t>Μονάδα</t>
  </si>
  <si>
    <t>Παρατήρηση</t>
  </si>
  <si>
    <t>Αυτόματη ένδειξη</t>
  </si>
  <si>
    <t>Σημείωση</t>
  </si>
  <si>
    <t>ΑΥΤΟΜΑΤΗ ΜΕΤΑΦΟΡΑ</t>
  </si>
  <si>
    <t>Μεταφέρεται αυτόματα από το Ερωτηματολόγιο.</t>
  </si>
  <si>
    <t>Ονομαστική χωρητικότητα δεξαμενής (αν είναι γνωστή)</t>
  </si>
  <si>
    <t>L</t>
  </si>
  <si>
    <t>ΧΕΙΡΟΚΙΝΗΤΗ ΚΑΤΑΧΩΡΗΣΗ</t>
  </si>
  <si>
    <t>Γράψτε μόνο αριθμό σε λίτρα, π.χ. 400 ή 5000.</t>
  </si>
  <si>
    <t>Μέσος αριθμός χρηστών / ημέρα (από Ερωτηματολόγιο)</t>
  </si>
  <si>
    <t>άτομα</t>
  </si>
  <si>
    <t>Περίπου κάθε πόσες ημέρες απαιτείται εκκένωση;</t>
  </si>
  <si>
    <t>ημέρες</t>
  </si>
  <si>
    <t>Προαιρετικό.</t>
  </si>
  <si>
    <t>Εκτιμώμενη διαθέσιμη χωρητικότητα ανά χρήστη / ημέρα</t>
  </si>
  <si>
    <t>L/άτομο/ημέρα</t>
  </si>
  <si>
    <t>Υπολογίζεται όταν υπάρχουν τα απαραίτητα στοιχεία.</t>
  </si>
  <si>
    <t>pH με απλό strip</t>
  </si>
  <si>
    <t>Προαιρετικό screening.</t>
  </si>
  <si>
    <t>Ένδειξη υπολειμματικού χλωρίου με strip</t>
  </si>
  <si>
    <t>Ναι / Όχι / Αμφίβολο / Δεν έγινε μέτρηση.</t>
  </si>
  <si>
    <t>Φωτογραφίες διαθέσιμες για αποστολή;</t>
  </si>
  <si>
    <t>Ναι ή Όχι.</t>
  </si>
  <si>
    <t>Υπάρχει τεχνικό εγχειρίδιο / σχέδιο συστήματος;</t>
  </si>
  <si>
    <t>ΤΕΛΙΚΗ ΑΞΙΟΛΟΓΗΣΗ – ΝΑΥΤΙΛΙΑΚΕΣ ΕΓΚΑΤΑΣΤΑΣΕΙΣ</t>
  </si>
  <si>
    <t>Κατάσταση συστήματος</t>
  </si>
  <si>
    <t>Συνολικό συμπέρασμα</t>
  </si>
  <si>
    <t>Τι πρέπει να κάνετε τώρα</t>
  </si>
  <si>
    <t>Βιοενζυματική διαχείριση</t>
  </si>
  <si>
    <t>Πότε απαιτείται τεχνική υποστήριξη</t>
  </si>
  <si>
    <t>Απαιτείται τεχνική υποστήριξη όταν υπάρχει υπερχείλιση ή επιστροφή λυμάτων, πλήρης ή επαναλαμβανόμενη απόφραξη, διαρροή, επίμονη έντονη δυσοσμία, ασυνήθιστα γρήγορη πλήρωση ή όταν η κατάσταση δεν βελτιώνεται.</t>
  </si>
  <si>
    <t>ΣΤΟΙΧΕΙΑ ΠΕΛΑΤΗ / ΣΚΑΦΟΥΣ</t>
  </si>
  <si>
    <t>Επωνυμία / Σκάφος</t>
  </si>
  <si>
    <t>Ημερομηνία</t>
  </si>
  <si>
    <t>IMO / Registration (προαιρετικό)</t>
  </si>
  <si>
    <t>Τηλέφωνο / Email</t>
  </si>
  <si>
    <t>Σημειώσεις</t>
  </si>
  <si>
    <t>ΡΥΘΜΙΣΕΙΣ ΕΣΩΤΕΡΙΚΗΣ ΑΞΙΟΛΟΓΗΣΗΣ</t>
  </si>
  <si>
    <t>Παράμετρος</t>
  </si>
  <si>
    <t>Πράσινη ζώνη βαθμολογίας έως</t>
  </si>
  <si>
    <t>βαθμοί</t>
  </si>
  <si>
    <t>Χαμηλή επιβάρυνση</t>
  </si>
  <si>
    <t>Πορτοκαλί ζώνη βαθμολογίας έως</t>
  </si>
  <si>
    <t>Μέτρια επιβάρυνση</t>
  </si>
  <si>
    <t>Κόκκινη ζώνη από</t>
  </si>
  <si>
    <t>Υψηλή επιβάρυνση</t>
  </si>
  <si>
    <t>Μέγιστες απαντήσεις «Δεν γνωρίζω»</t>
  </si>
  <si>
    <t>απαντήσεις</t>
  </si>
  <si>
    <t>Πριν ζητηθούν περισσότερα στοιχεία</t>
  </si>
  <si>
    <t>pH χαμηλό κρίσιμο</t>
  </si>
  <si>
    <t>pH υψηλό κρίσιμο</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</si>
</sst>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font>
      <sz val="11"/>
      <name val="Carlito"/>
    </font>
    <font>
      <b/>
      <sz val="16"/>
      <color rgb="FFFFFFFF"/>
      <name val="Carlito"/>
    </font>
    <font>
      <b/>
      <sz val="11"/>
      <name val="Carlito"/>
    </font>
    <font>
      <b/>
      <sz val="11"/>
      <color rgb="FF9C0006"/>
      <name val="Carlito"/>
    </font>
    <font>
      <i/>
      <sz val="11"/>
      <color rgb="FF666666"/>
      <name val="Carlito"/>
    </font>
    <font>
      <b/>
      <sz val="11"/>
      <color rgb="FF1F4E78"/>
      <name val="Carlito"/>
    </font>
    <font>
      <b/>
      <sz val="13"/>
      <color rgb="FF1F4E78"/>
      <name val="Carlito"/>
    </font>
    <font>
      <b/>
      <sz val="12"/>
      <name val="Carlito"/>
    </font>
    <font>
      <b/>
      <sz val="17"/>
      <name val="Carlito"/>
    </font>
    <font>
      <sz val="11"/>
      <name val="Carlito"/>
    </font>
    <font>
      <b/>
      <sz val="12"/>
      <color rgb="FF222222"/>
      <name val="Carlito"/>
      <charset val="161"/>
    </font>
    <font>
      <b/>
      <sz val="12"/>
      <color theme="9" tint="-0.499984740745262"/>
      <name val="Carlito"/>
      <charset val="161"/>
    </font>
    <font>
      <b/>
      <sz val="12"/>
      <color theme="1" tint="0.249977111117893"/>
      <name val="Carlito"/>
      <charset val="161"/>
    </font>
  </fonts>
  <fills count="16">
    <fill>
      <patternFill patternType="none"/>
    </fill>
    <fill>
      <patternFill patternType="gray125"/>
    </fill>
    <fill>
      <patternFill patternType="solid">
        <fgColor rgb="FF1F4E78"/>
      </patternFill>
    </fill>
    <fill>
      <patternFill patternType="solid">
        <fgColor rgb="FFD9EAF7"/>
      </patternFill>
    </fill>
    <fill>
      <patternFill patternType="solid">
        <fgColor rgb="FFF2F2F2"/>
      </patternFill>
    </fill>
    <fill>
      <patternFill patternType="solid">
        <fgColor rgb="FFF4CCCC"/>
      </patternFill>
    </fill>
    <fill>
      <patternFill patternType="solid">
        <fgColor rgb="FFFCE8E6"/>
      </patternFill>
    </fill>
    <fill>
      <patternFill patternType="solid">
        <fgColor rgb="FFFFF2CC"/>
      </patternFill>
    </fill>
    <fill>
      <patternFill patternType="solid">
        <fgColor rgb="FFEDEDED"/>
      </patternFill>
    </fill>
    <fill>
      <patternFill patternType="solid">
        <fgColor rgb="FFE7E6E6"/>
      </patternFill>
    </fill>
    <fill>
      <patternFill patternType="solid">
        <fgColor rgb="FFEAF3F8"/>
      </patternFill>
    </fill>
    <fill>
      <patternFill patternType="solid">
        <fgColor rgb="FFD9EAF7"/>
      </patternFill>
    </fill>
    <fill>
      <patternFill patternType="solid">
        <fgColor rgb="FFF2F2F2"/>
      </patternFill>
    </fill>
    <fill>
      <patternFill patternType="solid">
        <fgColor theme="4"/>
        <bgColor indexed="64"/>
      </patternFill>
    </fill>
    <fill>
      <patternFill patternType="solid">
        <fgColor theme="2"/>
        <bgColor indexed="64"/>
      </patternFill>
    </fill>
    <fill>
      <patternFill patternType="solid">
        <fgColor theme="9" tint="0.79998168889431442"/>
        <bgColor indexed="64"/>
      </patternFill>
    </fill>
  </fills>
  <borders count="1">
    <border>
      <left/>
      <right/>
      <top/>
      <bottom/>
      <diagonal/>
    </border>
  </borders>
  <cellStyleXfs count="2">
    <xf numFmtId="0" fontId="0" fillId="0" borderId="0"/>
    <xf numFmtId="0" fontId="9" fillId="0" borderId="0"/>
  </cellStyleXfs>
  <cellXfs count="29">
    <xf numFmtId="0" fontId="0" fillId="0" borderId="0" xfId="0"/>
    <xf numFmtId="0" fontId="2" fillId="3" borderId="0" xfId="1" applyFont="1" applyFill="1" applyAlignment="1">
      <alignment vertical="center" wrapText="1"/>
    </xf>
    <xf numFmtId="0" fontId="0" fillId="0" borderId="0" xfId="1" applyFont="1" applyAlignment="1">
      <alignment vertical="center" wrapText="1"/>
    </xf>
    <xf numFmtId="0" fontId="2" fillId="4" borderId="0" xfId="1" applyFont="1" applyFill="1" applyAlignment="1">
      <alignment vertical="center" wrapText="1"/>
    </xf>
    <xf numFmtId="0" fontId="0" fillId="7" borderId="0" xfId="1" applyFont="1" applyFill="1" applyAlignment="1">
      <alignment vertical="center" wrapText="1"/>
    </xf>
    <xf numFmtId="0" fontId="4" fillId="8" borderId="0" xfId="1" applyFont="1" applyFill="1" applyAlignment="1">
      <alignment vertical="center" wrapText="1"/>
    </xf>
    <xf numFmtId="0" fontId="2" fillId="9" borderId="0" xfId="1" applyFont="1" applyFill="1" applyAlignment="1">
      <alignment vertical="center" wrapText="1"/>
    </xf>
    <xf numFmtId="1" fontId="0" fillId="7" borderId="0" xfId="1" applyNumberFormat="1" applyFont="1" applyFill="1" applyAlignment="1">
      <alignment vertical="center" wrapText="1"/>
    </xf>
    <xf numFmtId="1" fontId="2" fillId="9" borderId="0" xfId="1" applyNumberFormat="1" applyFont="1" applyFill="1" applyAlignment="1">
      <alignment vertical="center" wrapText="1"/>
    </xf>
    <xf numFmtId="164" fontId="0" fillId="7" borderId="0" xfId="1" applyNumberFormat="1" applyFont="1" applyFill="1" applyAlignment="1">
      <alignment vertical="center" wrapText="1"/>
    </xf>
    <xf numFmtId="0" fontId="0" fillId="0" borderId="0" xfId="1" applyFont="1" applyAlignment="1">
      <alignment horizontal="center" vertical="center" wrapText="1"/>
    </xf>
    <xf numFmtId="0" fontId="2" fillId="0" borderId="0" xfId="1" applyFont="1" applyAlignment="1">
      <alignment horizontal="center" vertical="center" wrapText="1"/>
    </xf>
    <xf numFmtId="0" fontId="6" fillId="11" borderId="0" xfId="1" applyFont="1" applyFill="1" applyAlignment="1">
      <alignment vertical="center" wrapText="1"/>
    </xf>
    <xf numFmtId="0" fontId="7" fillId="12" borderId="0" xfId="1" applyFont="1" applyFill="1" applyAlignment="1">
      <alignment vertical="center" wrapText="1"/>
    </xf>
    <xf numFmtId="0" fontId="8" fillId="0" borderId="0" xfId="1" applyFont="1"/>
    <xf numFmtId="0" fontId="1" fillId="2" borderId="0" xfId="1" applyFont="1" applyFill="1" applyAlignment="1">
      <alignment horizontal="center" vertical="center" wrapText="1"/>
    </xf>
    <xf numFmtId="0" fontId="2" fillId="3" borderId="0" xfId="1" applyFont="1" applyFill="1" applyAlignment="1">
      <alignment vertical="center" wrapText="1"/>
    </xf>
    <xf numFmtId="0" fontId="0" fillId="0" borderId="0" xfId="1" applyFont="1" applyAlignment="1">
      <alignment vertical="center" wrapText="1"/>
    </xf>
    <xf numFmtId="0" fontId="3" fillId="5" borderId="0" xfId="1" applyFont="1" applyFill="1"/>
    <xf numFmtId="0" fontId="3" fillId="6" borderId="0" xfId="1" applyFont="1" applyFill="1" applyAlignment="1">
      <alignment vertical="center" wrapText="1"/>
    </xf>
    <xf numFmtId="0" fontId="4" fillId="8" borderId="0" xfId="1" applyFont="1" applyFill="1" applyAlignment="1">
      <alignment vertical="center" wrapText="1"/>
    </xf>
    <xf numFmtId="0" fontId="5" fillId="10" borderId="0" xfId="1" applyFont="1" applyFill="1" applyAlignment="1">
      <alignment vertical="center" wrapText="1"/>
    </xf>
    <xf numFmtId="0" fontId="6" fillId="11" borderId="0" xfId="1" applyFont="1" applyFill="1" applyAlignment="1">
      <alignment vertical="center" wrapText="1"/>
    </xf>
    <xf numFmtId="0" fontId="0" fillId="7" borderId="0" xfId="1" applyFont="1" applyFill="1" applyAlignment="1">
      <alignment vertical="center" wrapText="1"/>
    </xf>
    <xf numFmtId="0" fontId="0" fillId="13" borderId="0" xfId="0" applyFill="1"/>
    <xf numFmtId="0" fontId="1" fillId="13" borderId="0" xfId="1" applyFont="1" applyFill="1" applyAlignment="1">
      <alignment horizontal="center" vertical="center" wrapText="1"/>
    </xf>
    <xf numFmtId="0" fontId="10" fillId="14" borderId="0" xfId="1" applyFont="1" applyFill="1" applyAlignment="1">
      <alignment vertical="center" wrapText="1"/>
    </xf>
    <xf numFmtId="0" fontId="12" fillId="14" borderId="0" xfId="1" applyFont="1" applyFill="1" applyAlignment="1">
      <alignment vertical="center" wrapText="1"/>
    </xf>
    <xf numFmtId="0" fontId="11" fillId="15" borderId="0" xfId="1" applyFont="1" applyFill="1" applyAlignment="1">
      <alignment vertical="center" wrapText="1"/>
    </xf>
  </cellXfs>
  <cellStyles count="2">
    <cellStyle name="Normal" xfId="1" xr:uid="{00000000-0005-0000-0000-000000000000}"/>
    <cellStyle name="Κανονικό" xfId="0" builtinId="0"/>
  </cellStyles>
  <dxfs count="15">
    <dxf>
      <font>
        <b/>
        <sz val="14"/>
        <color rgb="FF1F4E78"/>
      </font>
      <fill>
        <patternFill>
          <bgColor rgb="FFD9EAF7"/>
        </patternFill>
      </fill>
    </dxf>
    <dxf>
      <font>
        <b/>
        <sz val="16"/>
        <color rgb="FF9C0006"/>
      </font>
      <fill>
        <patternFill>
          <bgColor rgb="FFF4CCCC"/>
        </patternFill>
      </fill>
    </dxf>
    <dxf>
      <font>
        <b/>
        <sz val="16"/>
        <color rgb="FFB45F06"/>
      </font>
      <fill>
        <patternFill>
          <bgColor rgb="FFFCE5CD"/>
        </patternFill>
      </fill>
    </dxf>
    <dxf>
      <font>
        <b/>
        <sz val="16"/>
        <color rgb="FF274E13"/>
      </font>
      <fill>
        <patternFill>
          <bgColor rgb="FFD9EAD3"/>
        </patternFill>
      </fill>
    </dxf>
    <dxf>
      <font>
        <b/>
        <color rgb="FF9C0006"/>
      </font>
      <fill>
        <patternFill patternType="solid">
          <bgColor rgb="FFF4CCCC"/>
        </patternFill>
      </fill>
    </dxf>
    <dxf>
      <font>
        <b/>
        <color rgb="FFB45F06"/>
      </font>
      <fill>
        <patternFill patternType="solid">
          <bgColor rgb="FFFCE5CD"/>
        </patternFill>
      </fill>
    </dxf>
    <dxf>
      <font>
        <b/>
        <color rgb="FF274E13"/>
      </font>
      <fill>
        <patternFill patternType="solid">
          <bgColor rgb="FFD9EAD3"/>
        </patternFill>
      </fill>
    </dxf>
    <dxf>
      <font>
        <b/>
        <color rgb="FF1F4E78"/>
      </font>
      <fill>
        <patternFill patternType="solid">
          <bgColor rgb="FFD9EAF7"/>
        </patternFill>
      </fill>
    </dxf>
    <dxf>
      <font>
        <b/>
        <color rgb="FF9C0006"/>
      </font>
      <fill>
        <patternFill patternType="solid">
          <bgColor rgb="FFF4CCCC"/>
        </patternFill>
      </fill>
    </dxf>
    <dxf>
      <font>
        <b/>
        <color rgb="FFB45F06"/>
      </font>
      <fill>
        <patternFill patternType="solid">
          <bgColor rgb="FFFCE5CD"/>
        </patternFill>
      </fill>
    </dxf>
    <dxf>
      <font>
        <b/>
        <color rgb="FF274E13"/>
      </font>
      <fill>
        <patternFill patternType="solid">
          <bgColor rgb="FFD9EAD3"/>
        </patternFill>
      </fill>
    </dxf>
    <dxf>
      <font>
        <b/>
        <color rgb="FF9C0006"/>
      </font>
      <fill>
        <patternFill patternType="solid">
          <bgColor rgb="FFF4CCCC"/>
        </patternFill>
      </fill>
    </dxf>
    <dxf>
      <font>
        <b/>
        <color rgb="FFB45F06"/>
      </font>
      <fill>
        <patternFill patternType="solid">
          <bgColor rgb="FFFCE5CD"/>
        </patternFill>
      </fill>
    </dxf>
    <dxf>
      <font>
        <b/>
        <color rgb="FFB45F06"/>
      </font>
      <fill>
        <patternFill patternType="solid">
          <bgColor rgb="FFFCE5CD"/>
        </patternFill>
      </fill>
    </dxf>
    <dxf>
      <font>
        <b/>
        <color rgb="FF274E13"/>
      </font>
      <fill>
        <patternFill patternType="solid">
          <bgColor rgb="FFD9EAD3"/>
        </patternFill>
      </fill>
    </dxf>
  </dxfs>
  <tableStyles count="0" defaultTableStyle="TableStyleMedium2" defaultPivotStyle="PivotStyleLight16"/>
  <colors>
    <mruColors>
      <color rgb="FFCC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0" cy="0"/>
    <xdr:pic>
      <xdr:nvPicPr>
        <xdr:cNvPr id="2" name="/xl/media/image.p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oneCellAnchor>
    <xdr:from>
      <xdr:col>0</xdr:col>
      <xdr:colOff>0</xdr:colOff>
      <xdr:row>0</xdr:row>
      <xdr:rowOff>0</xdr:rowOff>
    </xdr:from>
    <xdr:ext cx="1895474" cy="1033894"/>
    <xdr:pic>
      <xdr:nvPicPr>
        <xdr:cNvPr id="4" name="/xl/media/image.png">
          <a:extLst>
            <a:ext uri="{FF2B5EF4-FFF2-40B4-BE49-F238E27FC236}">
              <a16:creationId xmlns:a16="http://schemas.microsoft.com/office/drawing/2014/main" id="{11831D71-51DB-4859-9FA1-17543C9783B7}"/>
            </a:ext>
          </a:extLst>
        </xdr:cNvPr>
        <xdr:cNvPicPr>
          <a:picLocks noChangeAspect="1"/>
        </xdr:cNvPicPr>
      </xdr:nvPicPr>
      <xdr:blipFill>
        <a:blip xmlns:r="http://schemas.openxmlformats.org/officeDocument/2006/relationships" r:embed="rId1"/>
        <a:stretch>
          <a:fillRect/>
        </a:stretch>
      </xdr:blipFill>
      <xdr:spPr>
        <a:xfrm>
          <a:off x="0" y="0"/>
          <a:ext cx="1895474" cy="103389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0" cy="0"/>
    <xdr:pic>
      <xdr:nvPicPr>
        <xdr:cNvPr id="2" name="/xl/media/image2.png">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5"/>
  <sheetViews>
    <sheetView tabSelected="1" workbookViewId="0">
      <selection activeCell="J3" sqref="J3"/>
    </sheetView>
  </sheetViews>
  <sheetFormatPr defaultRowHeight="14.25"/>
  <cols>
    <col min="1" max="1" width="18.875" customWidth="1"/>
    <col min="2" max="6" width="18" customWidth="1"/>
  </cols>
  <sheetData>
    <row r="1" spans="1:6">
      <c r="A1" s="24"/>
      <c r="B1" s="24"/>
      <c r="C1" s="25" t="s">
        <v>0</v>
      </c>
      <c r="D1" s="25"/>
      <c r="E1" s="25"/>
      <c r="F1" s="25"/>
    </row>
    <row r="2" spans="1:6">
      <c r="A2" s="24"/>
      <c r="B2" s="24"/>
      <c r="C2" s="25"/>
      <c r="D2" s="25"/>
      <c r="E2" s="25"/>
      <c r="F2" s="25"/>
    </row>
    <row r="3" spans="1:6" ht="52.5" customHeight="1">
      <c r="A3" s="24"/>
      <c r="B3" s="24"/>
      <c r="C3" s="25"/>
      <c r="D3" s="25"/>
      <c r="E3" s="25"/>
      <c r="F3" s="25"/>
    </row>
    <row r="4" spans="1:6" ht="33" customHeight="1">
      <c r="A4" s="22" t="s">
        <v>100</v>
      </c>
      <c r="B4" s="22"/>
      <c r="C4" s="22"/>
      <c r="D4" s="22"/>
      <c r="E4" s="22"/>
      <c r="F4" s="22"/>
    </row>
    <row r="5" spans="1:6" ht="45">
      <c r="A5" s="3" t="s">
        <v>101</v>
      </c>
      <c r="B5" s="23"/>
      <c r="C5" s="23"/>
      <c r="D5" s="3" t="s">
        <v>102</v>
      </c>
      <c r="E5" s="23"/>
      <c r="F5" s="23"/>
    </row>
    <row r="6" spans="1:6" ht="75">
      <c r="A6" s="3" t="s">
        <v>103</v>
      </c>
      <c r="B6" s="23"/>
      <c r="C6" s="23"/>
      <c r="D6" s="3" t="s">
        <v>104</v>
      </c>
      <c r="E6" s="23"/>
      <c r="F6" s="23"/>
    </row>
    <row r="7" spans="1:6" ht="30">
      <c r="A7" s="3" t="s">
        <v>105</v>
      </c>
      <c r="B7" s="23"/>
      <c r="C7" s="23"/>
      <c r="D7" s="23"/>
      <c r="E7" s="23"/>
      <c r="F7" s="23"/>
    </row>
    <row r="8" spans="1:6">
      <c r="B8" s="23"/>
      <c r="C8" s="23"/>
      <c r="D8" s="23"/>
      <c r="E8" s="23"/>
      <c r="F8" s="23"/>
    </row>
    <row r="9" spans="1:6" ht="15">
      <c r="A9" s="16" t="s">
        <v>1</v>
      </c>
      <c r="B9" s="16"/>
      <c r="C9" s="16"/>
      <c r="D9" s="16"/>
      <c r="E9" s="16"/>
      <c r="F9" s="16"/>
    </row>
    <row r="10" spans="1:6">
      <c r="A10" s="17" t="s">
        <v>2</v>
      </c>
      <c r="B10" s="17"/>
      <c r="C10" s="17"/>
      <c r="D10" s="17"/>
      <c r="E10" s="17"/>
      <c r="F10" s="17"/>
    </row>
    <row r="11" spans="1:6">
      <c r="A11" s="17"/>
      <c r="B11" s="17"/>
      <c r="C11" s="17"/>
      <c r="D11" s="17"/>
      <c r="E11" s="17"/>
      <c r="F11" s="17"/>
    </row>
    <row r="12" spans="1:6">
      <c r="A12" s="17"/>
      <c r="B12" s="17"/>
      <c r="C12" s="17"/>
      <c r="D12" s="17"/>
      <c r="E12" s="17"/>
      <c r="F12" s="17"/>
    </row>
    <row r="13" spans="1:6">
      <c r="A13" s="17"/>
      <c r="B13" s="17"/>
      <c r="C13" s="17"/>
      <c r="D13" s="17"/>
      <c r="E13" s="17"/>
      <c r="F13" s="17"/>
    </row>
    <row r="15" spans="1:6" ht="15">
      <c r="A15" s="16" t="s">
        <v>3</v>
      </c>
      <c r="B15" s="16"/>
      <c r="C15" s="16"/>
      <c r="D15" s="16"/>
      <c r="E15" s="16"/>
      <c r="F15" s="16"/>
    </row>
    <row r="16" spans="1:6" ht="15">
      <c r="A16" s="3" t="s">
        <v>4</v>
      </c>
      <c r="B16" s="17" t="s">
        <v>5</v>
      </c>
      <c r="C16" s="17"/>
      <c r="D16" s="17"/>
      <c r="E16" s="17"/>
      <c r="F16" s="17"/>
    </row>
    <row r="17" spans="1:6" ht="15">
      <c r="A17" s="3" t="s">
        <v>6</v>
      </c>
      <c r="B17" s="17" t="s">
        <v>7</v>
      </c>
      <c r="C17" s="17"/>
      <c r="D17" s="17"/>
      <c r="E17" s="17"/>
      <c r="F17" s="17"/>
    </row>
    <row r="18" spans="1:6" ht="15">
      <c r="A18" s="3" t="s">
        <v>8</v>
      </c>
      <c r="B18" s="17" t="s">
        <v>9</v>
      </c>
      <c r="C18" s="17"/>
      <c r="D18" s="17"/>
      <c r="E18" s="17"/>
      <c r="F18" s="17"/>
    </row>
    <row r="19" spans="1:6" ht="15">
      <c r="A19" s="3" t="s">
        <v>10</v>
      </c>
      <c r="B19" s="17" t="s">
        <v>11</v>
      </c>
      <c r="C19" s="17"/>
      <c r="D19" s="17"/>
      <c r="E19" s="17"/>
      <c r="F19" s="17"/>
    </row>
    <row r="21" spans="1:6" ht="15">
      <c r="A21" s="18" t="s">
        <v>12</v>
      </c>
      <c r="B21" s="18"/>
      <c r="C21" s="18"/>
      <c r="D21" s="18"/>
      <c r="E21" s="18"/>
      <c r="F21" s="18"/>
    </row>
    <row r="22" spans="1:6" ht="15">
      <c r="A22" s="19" t="s">
        <v>13</v>
      </c>
      <c r="B22" s="19"/>
      <c r="C22" s="19"/>
      <c r="D22" s="19"/>
      <c r="E22" s="19"/>
      <c r="F22" s="19"/>
    </row>
    <row r="23" spans="1:6" ht="15">
      <c r="A23" s="19"/>
      <c r="B23" s="19"/>
      <c r="C23" s="19"/>
      <c r="D23" s="19"/>
      <c r="E23" s="19"/>
      <c r="F23" s="19"/>
    </row>
    <row r="24" spans="1:6" ht="15">
      <c r="A24" s="19"/>
      <c r="B24" s="19"/>
      <c r="C24" s="19"/>
      <c r="D24" s="19"/>
      <c r="E24" s="19"/>
      <c r="F24" s="19"/>
    </row>
    <row r="25" spans="1:6" ht="15">
      <c r="A25" s="19"/>
      <c r="B25" s="19"/>
      <c r="C25" s="19"/>
      <c r="D25" s="19"/>
      <c r="E25" s="19"/>
      <c r="F25" s="19"/>
    </row>
  </sheetData>
  <mergeCells count="16">
    <mergeCell ref="B17:F17"/>
    <mergeCell ref="B18:F18"/>
    <mergeCell ref="B19:F19"/>
    <mergeCell ref="A21:F21"/>
    <mergeCell ref="A22:F25"/>
    <mergeCell ref="C1:F3"/>
    <mergeCell ref="A9:F9"/>
    <mergeCell ref="A10:F13"/>
    <mergeCell ref="A15:F15"/>
    <mergeCell ref="B16:F16"/>
    <mergeCell ref="A4:F4"/>
    <mergeCell ref="B5:C5"/>
    <mergeCell ref="E5:F5"/>
    <mergeCell ref="B6:C6"/>
    <mergeCell ref="E6:F6"/>
    <mergeCell ref="B7:F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6"/>
  <sheetViews>
    <sheetView topLeftCell="A7" workbookViewId="0">
      <selection activeCell="B26" sqref="B26"/>
    </sheetView>
  </sheetViews>
  <sheetFormatPr defaultRowHeight="14.25"/>
  <cols>
    <col min="1" max="1" width="46" customWidth="1"/>
    <col min="2" max="2" width="25" customWidth="1"/>
    <col min="3" max="3" width="36" customWidth="1"/>
    <col min="4" max="4" width="24" customWidth="1"/>
    <col min="5" max="5" width="10" customWidth="1"/>
  </cols>
  <sheetData>
    <row r="1" spans="1:5">
      <c r="A1" s="15" t="s">
        <v>14</v>
      </c>
      <c r="B1" s="15"/>
      <c r="C1" s="15"/>
      <c r="D1" s="15"/>
      <c r="E1" s="15"/>
    </row>
    <row r="2" spans="1:5">
      <c r="A2" s="15"/>
      <c r="B2" s="15"/>
      <c r="C2" s="15"/>
      <c r="D2" s="15"/>
      <c r="E2" s="15"/>
    </row>
    <row r="4" spans="1:5" ht="15">
      <c r="A4" s="1" t="s">
        <v>15</v>
      </c>
      <c r="B4" s="1" t="s">
        <v>16</v>
      </c>
      <c r="C4" s="1" t="s">
        <v>17</v>
      </c>
      <c r="D4" s="1" t="s">
        <v>18</v>
      </c>
      <c r="E4" s="1" t="s">
        <v>19</v>
      </c>
    </row>
    <row r="5" spans="1:5" ht="15">
      <c r="A5" s="3" t="s">
        <v>20</v>
      </c>
      <c r="B5" s="4"/>
      <c r="C5" s="5" t="s">
        <v>21</v>
      </c>
      <c r="D5" s="10" t="str">
        <f>IF(B5="","","ΚΑΤΑΧΩΡΗΘΗΚΕ")</f>
        <v/>
      </c>
      <c r="E5" s="2">
        <v>0</v>
      </c>
    </row>
    <row r="6" spans="1:5" ht="28.5">
      <c r="A6" s="3" t="s">
        <v>22</v>
      </c>
      <c r="B6" s="4"/>
      <c r="C6" s="5" t="s">
        <v>23</v>
      </c>
      <c r="D6" s="10" t="str">
        <f>IF(B6="","","ΚΑΤΑΧΩΡΗΘΗΚΕ")</f>
        <v/>
      </c>
      <c r="E6" s="2">
        <v>0</v>
      </c>
    </row>
    <row r="7" spans="1:5" ht="30">
      <c r="A7" s="3" t="s">
        <v>24</v>
      </c>
      <c r="B7" s="4"/>
      <c r="C7" s="5" t="s">
        <v>25</v>
      </c>
      <c r="D7" s="10" t="str">
        <f>IF(B7="","","ΚΑΤΑΧΩΡΗΘΗΚΕ")</f>
        <v/>
      </c>
      <c r="E7" s="2">
        <v>0</v>
      </c>
    </row>
    <row r="8" spans="1:5" ht="15">
      <c r="A8" s="3" t="s">
        <v>26</v>
      </c>
      <c r="B8" s="4"/>
      <c r="C8" s="5" t="s">
        <v>27</v>
      </c>
      <c r="D8" s="10" t="str">
        <f>IF(B8="","","ΚΑΤΑΧΩΡΗΘΗΚΕ")</f>
        <v/>
      </c>
      <c r="E8" s="2">
        <v>0</v>
      </c>
    </row>
    <row r="9" spans="1:5" ht="30">
      <c r="A9" s="3" t="s">
        <v>28</v>
      </c>
      <c r="B9" s="4"/>
      <c r="C9" s="5" t="s">
        <v>29</v>
      </c>
      <c r="D9" s="10" t="str">
        <f>IF(B9="","",IF(B9="Δεν εφαρμόζεται","ΔΕΝ ΕΦΑΡΜΟΖΕΤΑΙ",IF(OR(B9="&lt; 1 μήνα",B9="1–3 μήνες"),"ΠΛΗΡΟΦΟΡΙΑ",IF(B9="3–6 μήνες","ΠΑΡΑΚΟΛΟΥΘΗΣΗ",IF(B9="Δεν γνωρίζω","ΑΓΝΩΣΤΟ","ΕΛΕΓΧΟΣ ΕΚΚΕΝΩΣΗΣ")))))</f>
        <v/>
      </c>
      <c r="E9" s="2" t="str">
        <f>IF(B9="","",IF(OR(B9="Δεν εφαρμόζεται",B9="Δεν γνωρίζω"),0,IF(B9="3–6 μήνες",1,IF(OR(B9="6–12 μήνες",B9="&gt; 12 μήνες"),2,0))))</f>
        <v/>
      </c>
    </row>
    <row r="10" spans="1:5" ht="30">
      <c r="A10" s="3" t="s">
        <v>30</v>
      </c>
      <c r="B10" s="4"/>
      <c r="C10" s="5" t="s">
        <v>31</v>
      </c>
      <c r="D10" s="10" t="str">
        <f>IF(B10="","",IF(B10="Όχι","ΟΚ",IF(B10="Ήπια","ΠΑΡΑΚΟΛΟΥΘΗΣΗ",IF(B10="Έντονη","ΠΡΟΣΟΧΗ","ΚΡΙΣΙΜΟ"))))</f>
        <v/>
      </c>
      <c r="E10" s="2" t="str">
        <f>IF(B10="","",IF(B10="Όχι",0,IF(B10="Ήπια",1,IF(B10="Έντονη",2,3))))</f>
        <v/>
      </c>
    </row>
    <row r="11" spans="1:5" ht="30">
      <c r="A11" s="3" t="s">
        <v>32</v>
      </c>
      <c r="B11" s="4"/>
      <c r="C11" s="5" t="s">
        <v>33</v>
      </c>
      <c r="D11" s="10" t="str">
        <f>IF(B11="","",IF(B11="Όχι","ΟΚ",IF(B11="Ήπια","ΠΑΡΑΚΟΛΟΥΘΗΣΗ",IF(B11="Έντονη","ΠΡΟΣΟΧΗ","ΚΡΙΣΙΜΟ"))))</f>
        <v/>
      </c>
      <c r="E11" s="2" t="str">
        <f>IF(B11="","",IF(B11="Όχι",0,IF(B11="Ήπια",1,IF(B11="Έντονη",2,3))))</f>
        <v/>
      </c>
    </row>
    <row r="12" spans="1:5" ht="15">
      <c r="A12" s="3" t="s">
        <v>34</v>
      </c>
      <c r="B12" s="4"/>
      <c r="C12" s="5" t="s">
        <v>35</v>
      </c>
      <c r="D12" s="10" t="str">
        <f>IF(B12="","",IF(B12="Όχι","ΟΚ",IF(B12="Μερικές φορές","ΠΑΡΑΚΟΛΟΥΘΗΣΗ","ΠΡΟΣΟΧΗ")))</f>
        <v/>
      </c>
      <c r="E12" s="2" t="str">
        <f>IF(B12="","",IF(B12="Όχι",0,IF(B12="Μερικές φορές",1,2)))</f>
        <v/>
      </c>
    </row>
    <row r="13" spans="1:5" ht="30">
      <c r="A13" s="3" t="s">
        <v>36</v>
      </c>
      <c r="B13" s="4"/>
      <c r="C13" s="5" t="s">
        <v>37</v>
      </c>
      <c r="D13" s="10" t="str">
        <f>IF(B13="","",IF(B13="Ναι","ΠΑΡΑΚΟΛΟΥΘΗΣΗ",IF(B13="Όχι","ΟΚ","ΑΓΝΩΣΤΟ")))</f>
        <v/>
      </c>
      <c r="E13" s="2" t="str">
        <f>IF(B13="","",IF(B13="Ναι",1,0))</f>
        <v/>
      </c>
    </row>
    <row r="14" spans="1:5" ht="15">
      <c r="A14" s="3" t="s">
        <v>38</v>
      </c>
      <c r="B14" s="4"/>
      <c r="C14" s="5" t="s">
        <v>39</v>
      </c>
      <c r="D14" s="10" t="str">
        <f>IF(B14="","",IF(B14="Ναι","ΚΡΙΣΙΜΟ",IF(B14="Όχι","ΟΚ","ΑΓΝΩΣΤΟ")))</f>
        <v/>
      </c>
      <c r="E14" s="2" t="str">
        <f>IF(B14="","",IF(B14="Ναι",5,0))</f>
        <v/>
      </c>
    </row>
    <row r="15" spans="1:5" ht="30">
      <c r="A15" s="3" t="s">
        <v>40</v>
      </c>
      <c r="B15" s="4"/>
      <c r="C15" s="5" t="s">
        <v>41</v>
      </c>
      <c r="D15" s="10" t="str">
        <f>IF(B15="","",IF(B15="Ναι","ΠΡΟΣΟΧΗ",IF(B15="Όχι","ΟΚ","ΑΓΝΩΣΤΟ")))</f>
        <v/>
      </c>
      <c r="E15" s="2" t="str">
        <f>IF(B15="","",IF(B15="Ναι",2,0))</f>
        <v/>
      </c>
    </row>
    <row r="16" spans="1:5" ht="30">
      <c r="A16" s="3" t="s">
        <v>42</v>
      </c>
      <c r="B16" s="4"/>
      <c r="C16" s="5" t="s">
        <v>43</v>
      </c>
      <c r="D16" s="10" t="str">
        <f>IF(B16="","",IF(B16="Ναι","ΠΡΟΣΟΧΗ",IF(B16="Όχι","ΟΚ","ΑΓΝΩΣΤΟ")))</f>
        <v/>
      </c>
      <c r="E16" s="2" t="str">
        <f>IF(B16="","",IF(B16="Ναι",2,0))</f>
        <v/>
      </c>
    </row>
    <row r="17" spans="1:5" ht="30">
      <c r="A17" s="3" t="s">
        <v>44</v>
      </c>
      <c r="B17" s="4"/>
      <c r="C17" s="5" t="s">
        <v>45</v>
      </c>
      <c r="D17" s="10" t="str">
        <f>IF(B17="","",IF(B17="Ναι","ΠΡΟΣΟΧΗ",IF(B17="Όχι","ΟΚ","ΑΓΝΩΣΤΟ")))</f>
        <v/>
      </c>
      <c r="E17" s="2" t="str">
        <f>IF(B17="","",IF(B17="Ναι",2,0))</f>
        <v/>
      </c>
    </row>
    <row r="18" spans="1:5" ht="30">
      <c r="A18" s="3" t="s">
        <v>46</v>
      </c>
      <c r="B18" s="4"/>
      <c r="C18" s="5" t="s">
        <v>47</v>
      </c>
      <c r="D18" s="10" t="str">
        <f>IF(B18="","",IF(B18="Ναι","ΠΑΡΑΚΟΛΟΥΘΗΣΗ",IF(B18="Όχι","ΟΚ","ΑΓΝΩΣΤΟ")))</f>
        <v/>
      </c>
      <c r="E18" s="2" t="str">
        <f>IF(B18="","",IF(B18="Ναι",1,0))</f>
        <v/>
      </c>
    </row>
    <row r="19" spans="1:5" ht="30">
      <c r="A19" s="3" t="s">
        <v>48</v>
      </c>
      <c r="B19" s="4"/>
      <c r="C19" s="5" t="s">
        <v>49</v>
      </c>
      <c r="D19" s="10" t="str">
        <f>IF(B19="","",IF(B19="Ναι","ΠΑΡΑΚΟΛΟΥΘΗΣΗ",IF(B19="Όχι","ΟΚ","ΑΓΝΩΣΤΟ")))</f>
        <v/>
      </c>
      <c r="E19" s="2" t="str">
        <f>IF(B19="","",IF(B19="Ναι",1,0))</f>
        <v/>
      </c>
    </row>
    <row r="20" spans="1:5" ht="30">
      <c r="A20" s="3" t="s">
        <v>50</v>
      </c>
      <c r="B20" s="4"/>
      <c r="C20" s="5" t="s">
        <v>51</v>
      </c>
      <c r="D20" s="10" t="str">
        <f>IF(B20="","",IF(B20="Ναι","ΠΑΡΑΚΟΛΟΥΘΗΣΗ",IF(B20="Όχι","ΟΚ","ΑΓΝΩΣΤΟ")))</f>
        <v/>
      </c>
      <c r="E20" s="2" t="str">
        <f>IF(B20="","",IF(B20="Ναι",1,0))</f>
        <v/>
      </c>
    </row>
    <row r="21" spans="1:5" ht="30">
      <c r="A21" s="3" t="s">
        <v>52</v>
      </c>
      <c r="B21" s="4"/>
      <c r="C21" s="5" t="s">
        <v>53</v>
      </c>
      <c r="D21" s="10" t="str">
        <f>IF(B21="","",IF(B21="Ναι","ΠΑΡΑΚΟΛΟΥΘΗΣΗ",IF(B21="Όχι","ΟΚ","ΑΓΝΩΣΤΟ")))</f>
        <v/>
      </c>
      <c r="E21" s="2" t="str">
        <f>IF(B21="","",IF(B21="Ναι",1,0))</f>
        <v/>
      </c>
    </row>
    <row r="22" spans="1:5" ht="30">
      <c r="A22" s="3" t="s">
        <v>54</v>
      </c>
      <c r="B22" s="4"/>
      <c r="C22" s="5" t="s">
        <v>55</v>
      </c>
      <c r="D22" s="10" t="str">
        <f>IF(B22="","",IF(OR(B22="Καθόλου / σπάνια",B22="Μερικές φορές"),"ΟΚ",IF(B22="Δεν γνωρίζω","ΑΓΝΩΣΤΟ","ΧΗΜΙΚΗ ΕΠΙΒΑΡΥΝΣΗ")))</f>
        <v/>
      </c>
      <c r="E22" s="2" t="str">
        <f>IF(B22="","",IF(B22="Συχνά",2,IF(B22="Καθημερινά",3,0)))</f>
        <v/>
      </c>
    </row>
    <row r="23" spans="1:5" ht="30">
      <c r="A23" s="3" t="s">
        <v>56</v>
      </c>
      <c r="B23" s="4"/>
      <c r="C23" s="5" t="s">
        <v>57</v>
      </c>
      <c r="D23" s="10" t="str">
        <f>IF(B23="","",IF(OR(B23="Καθόλου / σπάνια",B23="Μερικές φορές"),"ΟΚ",IF(B23="Δεν γνωρίζω","ΑΓΝΩΣΤΟ","ΧΗΜΙΚΗ ΕΠΙΒΑΡΥΝΣΗ")))</f>
        <v/>
      </c>
      <c r="E23" s="2" t="str">
        <f>IF(B23="","",IF(B23="Συχνά",2,IF(B23="Καθημερινά",3,0)))</f>
        <v/>
      </c>
    </row>
    <row r="24" spans="1:5" ht="30">
      <c r="A24" s="3" t="s">
        <v>58</v>
      </c>
      <c r="B24" s="4"/>
      <c r="C24" s="5" t="s">
        <v>59</v>
      </c>
      <c r="D24" s="10" t="str">
        <f>IF(B24="","",IF(B24="Ναι","ΠΡΟΣΟΧΗ",IF(B24="Όχι","ΟΚ","ΑΓΝΩΣΤΟ")))</f>
        <v/>
      </c>
      <c r="E24" s="2" t="str">
        <f>IF(B24="","",IF(B24="Ναι",2,0))</f>
        <v/>
      </c>
    </row>
    <row r="25" spans="1:5" ht="30">
      <c r="A25" s="3" t="s">
        <v>60</v>
      </c>
      <c r="B25" s="4"/>
      <c r="C25" s="5" t="s">
        <v>61</v>
      </c>
      <c r="D25" s="10" t="str">
        <f>IF(B25="","",IF(B25="Ναι","ΠΑΡΑΚΟΛΟΥΘΗΣΗ",IF(B25="Όχι","ΟΚ","ΑΓΝΩΣΤΟ")))</f>
        <v/>
      </c>
      <c r="E25" s="2" t="str">
        <f>IF(B25="","",IF(B25="Ναι",1,0))</f>
        <v/>
      </c>
    </row>
    <row r="26" spans="1:5" ht="30">
      <c r="A26" s="3" t="s">
        <v>62</v>
      </c>
      <c r="B26" s="4"/>
      <c r="C26" s="5" t="s">
        <v>63</v>
      </c>
      <c r="D26" s="10" t="str">
        <f>IF(B26="","",IF(B26="Ναι","ΟΚ",IF(B26="Όχι","ΧΩΡΙΣ ΠΡΟΓΡΑΜΜΑ ΣΥΝΤΗΡΗΣΗΣ","ΑΓΝΩΣΤΟ")))</f>
        <v/>
      </c>
      <c r="E26" s="2" t="str">
        <f>IF(B26="","",IF(B26="Όχι",1,0))</f>
        <v/>
      </c>
    </row>
  </sheetData>
  <mergeCells count="1">
    <mergeCell ref="A1:E2"/>
  </mergeCells>
  <conditionalFormatting sqref="D5:D26">
    <cfRule type="expression" dxfId="14" priority="1">
      <formula>OR(D5="ΟΚ",D5="ΚΑΤΑΧΩΡΗΘΗΚΕ",D5="ΠΛΗΡΟΦΟΡΙΑ",D5="ΔΕΝ ΕΦΑΡΜΟΖΕΤΑΙ")</formula>
    </cfRule>
    <cfRule type="expression" dxfId="13" priority="2">
      <formula>OR(D5="ΠΑΡΑΚΟΛΟΥΘΗΣΗ",D5="ΑΓΝΩΣΤΟ")</formula>
    </cfRule>
    <cfRule type="expression" dxfId="12" priority="3">
      <formula>OR(D5="ΠΡΟΣΟΧΗ",D5="ΧΗΜΙΚΗ ΕΠΙΒΑΡΥΝΣΗ",D5="ΕΛΕΓΧΟΣ ΕΚΚΕΝΩΣΗΣ",D5="ΧΩΡΙΣ ΠΡΟΓΡΑΜΜΑ ΣΥΝΤΗΡΗΣΗΣ")</formula>
    </cfRule>
    <cfRule type="expression" dxfId="11" priority="4">
      <formula>D5="ΚΡΙΣΙΜΟ"</formula>
    </cfRule>
  </conditionalFormatting>
  <conditionalFormatting sqref="E5:E26">
    <cfRule type="expression" dxfId="10" priority="5">
      <formula>E5=0</formula>
    </cfRule>
    <cfRule type="expression" dxfId="9" priority="6">
      <formula>AND(E5&gt;=1,E5&lt;=2)</formula>
    </cfRule>
    <cfRule type="expression" dxfId="8" priority="7">
      <formula>E5&gt;=3</formula>
    </cfRule>
  </conditionalFormatting>
  <dataValidations count="10">
    <dataValidation type="list" sqref="B5" xr:uid="{00000000-0002-0000-0100-000000000000}">
      <formula1>"Επιβατηγό / Ferry,Τουριστικό / ημερόπλοιο,Επαγγελματικό / εργασίας,Cargo / εμπορικό,Yacht / charter,Άλλο"</formula1>
    </dataValidation>
    <dataValidation type="list" sqref="B6" xr:uid="{00000000-0002-0000-0100-000001000000}">
      <formula1>"Δεξαμενή συγκράτησης λυμάτων,Σύστημα επεξεργασίας λυμάτων,Συνδυασμένο σύστημα,Δεν γνωρίζω"</formula1>
    </dataValidation>
    <dataValidation type="whole" sqref="B7" xr:uid="{00000000-0002-0000-0100-000002000000}">
      <formula1>1</formula1>
      <formula2>10000</formula2>
    </dataValidation>
    <dataValidation type="list" sqref="B8" xr:uid="{00000000-0002-0000-0100-000003000000}">
      <formula1>"Συνεχής,Εποχική / περιοδική,Δεν γνωρίζω"</formula1>
    </dataValidation>
    <dataValidation type="list" sqref="B9" xr:uid="{00000000-0002-0000-0100-000004000000}">
      <formula1>"&lt; 1 μήνα,1–3 μήνες,3–6 μήνες,6–12 μήνες,&gt; 12 μήνες,Δεν εφαρμόζεται,Δεν γνωρίζω"</formula1>
    </dataValidation>
    <dataValidation type="list" sqref="B10:B11" xr:uid="{00000000-0002-0000-0100-000005000000}">
      <formula1>"Όχι,Ήπια,Έντονη,Πολύ έντονη"</formula1>
    </dataValidation>
    <dataValidation type="list" sqref="B12" xr:uid="{00000000-0002-0000-0100-000006000000}">
      <formula1>"Όχι,Μερικές φορές,Συχνά"</formula1>
    </dataValidation>
    <dataValidation type="list" sqref="B24:B25 B13:B21" xr:uid="{00000000-0002-0000-0100-000007000000}">
      <formula1>"Όχι,Ναι,Δεν γνωρίζω"</formula1>
    </dataValidation>
    <dataValidation type="list" sqref="B22:B23" xr:uid="{00000000-0002-0000-0100-000012000000}">
      <formula1>"Καθόλου / σπάνια,Μερικές φορές,Συχνά,Καθημερινά,Δεν γνωρίζω"</formula1>
    </dataValidation>
    <dataValidation type="list" sqref="B26" xr:uid="{00000000-0002-0000-0100-000014000000}">
      <formula1>"Ναι,Όχι,Δεν γνωρίζω"</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17"/>
  <sheetViews>
    <sheetView workbookViewId="0">
      <selection activeCell="B9" sqref="B9"/>
    </sheetView>
  </sheetViews>
  <sheetFormatPr defaultRowHeight="14.25"/>
  <cols>
    <col min="1" max="1" width="42" customWidth="1"/>
    <col min="2" max="2" width="25" customWidth="1"/>
    <col min="3" max="4" width="18" customWidth="1"/>
    <col min="5" max="5" width="36" customWidth="1"/>
    <col min="6" max="6" width="40" customWidth="1"/>
  </cols>
  <sheetData>
    <row r="1" spans="1:6">
      <c r="A1" s="15" t="s">
        <v>64</v>
      </c>
      <c r="B1" s="15"/>
      <c r="C1" s="15"/>
      <c r="D1" s="15"/>
      <c r="E1" s="15"/>
      <c r="F1" s="15"/>
    </row>
    <row r="2" spans="1:6">
      <c r="A2" s="15"/>
      <c r="B2" s="15"/>
      <c r="C2" s="15"/>
      <c r="D2" s="15"/>
      <c r="E2" s="15"/>
      <c r="F2" s="15"/>
    </row>
    <row r="4" spans="1:6">
      <c r="A4" s="20" t="s">
        <v>65</v>
      </c>
      <c r="B4" s="20"/>
      <c r="C4" s="20"/>
      <c r="D4" s="20"/>
      <c r="E4" s="20"/>
      <c r="F4" s="20"/>
    </row>
    <row r="5" spans="1:6">
      <c r="A5" s="20"/>
      <c r="B5" s="20"/>
      <c r="C5" s="20"/>
      <c r="D5" s="20"/>
      <c r="E5" s="20"/>
      <c r="F5" s="20"/>
    </row>
    <row r="6" spans="1:6">
      <c r="A6" s="20"/>
      <c r="B6" s="20"/>
      <c r="C6" s="20"/>
      <c r="D6" s="20"/>
      <c r="E6" s="20"/>
      <c r="F6" s="20"/>
    </row>
    <row r="8" spans="1:6" ht="15">
      <c r="A8" s="1" t="s">
        <v>66</v>
      </c>
      <c r="B8" s="1" t="s">
        <v>67</v>
      </c>
      <c r="C8" s="1" t="s">
        <v>68</v>
      </c>
      <c r="D8" s="1" t="s">
        <v>69</v>
      </c>
      <c r="E8" s="1" t="s">
        <v>70</v>
      </c>
      <c r="F8" s="1" t="s">
        <v>71</v>
      </c>
    </row>
    <row r="9" spans="1:6" ht="28.5">
      <c r="A9" s="3" t="s">
        <v>22</v>
      </c>
      <c r="B9" s="6" t="str">
        <f>IF(Ερωτηματολόγιο!B6="","",Ερωτηματολόγιο!B6)</f>
        <v/>
      </c>
      <c r="E9" s="11" t="s">
        <v>72</v>
      </c>
      <c r="F9" s="5" t="s">
        <v>73</v>
      </c>
    </row>
    <row r="10" spans="1:6" ht="30">
      <c r="A10" s="3" t="s">
        <v>74</v>
      </c>
      <c r="B10" s="7"/>
      <c r="C10" t="s">
        <v>75</v>
      </c>
      <c r="E10" s="11" t="s">
        <v>76</v>
      </c>
      <c r="F10" s="5" t="s">
        <v>77</v>
      </c>
    </row>
    <row r="11" spans="1:6" ht="30">
      <c r="A11" s="3" t="s">
        <v>78</v>
      </c>
      <c r="B11" s="8"/>
      <c r="C11" t="s">
        <v>79</v>
      </c>
      <c r="E11" s="11" t="s">
        <v>72</v>
      </c>
      <c r="F11" s="5" t="s">
        <v>73</v>
      </c>
    </row>
    <row r="12" spans="1:6" ht="30">
      <c r="A12" s="3" t="s">
        <v>80</v>
      </c>
      <c r="B12" s="9"/>
      <c r="C12" t="s">
        <v>81</v>
      </c>
      <c r="E12" s="11"/>
      <c r="F12" s="5" t="s">
        <v>82</v>
      </c>
    </row>
    <row r="13" spans="1:6" ht="30">
      <c r="A13" s="3" t="s">
        <v>83</v>
      </c>
      <c r="B13" s="9"/>
      <c r="C13" t="s">
        <v>84</v>
      </c>
      <c r="E13" s="11" t="str">
        <f>IF(B13="","",IF(B13&lt;10,"ΠΟΛΥ ΜΙΚΡΟ ΠΕΡΙΘΩΡΙΟ – ΕΛΕΓΧΟΣ ΣΤΟΙΧΕΙΩΝ",IF(B13&lt;25,"ΑΥΞΗΜΕΝΗ ΧΡΗΣΗ / ΜΙΚΡΟ ΠΕΡΙΘΩΡΙΟ","ΕΝΔΕΙΚΤΙΚΑ ΕΠΑΡΚΕΣ ΠΕΡΙΘΩΡΙΟ")))</f>
        <v/>
      </c>
      <c r="F13" s="5" t="s">
        <v>85</v>
      </c>
    </row>
    <row r="14" spans="1:6" ht="15">
      <c r="A14" s="3" t="s">
        <v>86</v>
      </c>
      <c r="B14" s="4"/>
      <c r="E14" s="11" t="str">
        <f>IF(B14="","",IF(AND(ISNUMBER(B14),B14&gt;=5.5,B14&lt;9),"ΕΝΔΕΙΚΤΙΚΑ ΕΝΤΟΣ ΕΥΡΟΥΣ","ΕΚΤΟΣ ΕΠΙΘΥΜΗΤΟΥ ΕΥΡΟΥΣ"))</f>
        <v/>
      </c>
      <c r="F14" s="5" t="s">
        <v>87</v>
      </c>
    </row>
    <row r="15" spans="1:6" ht="30">
      <c r="A15" s="3" t="s">
        <v>88</v>
      </c>
      <c r="B15" s="4"/>
      <c r="E15" s="11" t="str">
        <f>IF(B15="","",IF(B15="Ναι","ΘΕΤΙΚΗ ΕΝΔΕΙΞΗ – ΕΛΕΓΧΟΣ ΠΗΓΗΣ ΧΛΩΡΙΟΥ",IF(B15="Αμφίβολο","ΕΠΑΝΑΛΗΨΗ / ΕΠΙΒΕΒΑΙΩΣΗ",IF(B15="Δεν έγινε μέτρηση","ΔΕΝ ΕΓΙΝΕ ΜΕΤΡΗΣΗ","ΧΩΡΙΣ ΘΕΤΙΚΗ ΕΝΔΕΙΞΗ"))))</f>
        <v/>
      </c>
      <c r="F15" s="5" t="s">
        <v>89</v>
      </c>
    </row>
    <row r="16" spans="1:6" ht="30">
      <c r="A16" s="3" t="s">
        <v>90</v>
      </c>
      <c r="B16" s="4"/>
      <c r="E16" s="11" t="str">
        <f>IF(B16="","",IF(B16="Ναι","ΧΡΗΣΙΜΟ ΓΙΑ ΑΠΟΜΑΚΡΥΣΜΕΝΗ ΑΞΙΟΛΟΓΗΣΗ","ΔΕΝ ΥΠΑΡΧΟΥΝ ΦΩΤΟΓΡΑΦΙΕΣ"))</f>
        <v/>
      </c>
      <c r="F16" s="5" t="s">
        <v>91</v>
      </c>
    </row>
    <row r="17" spans="1:6" ht="30">
      <c r="A17" s="3" t="s">
        <v>92</v>
      </c>
      <c r="B17" s="4"/>
      <c r="E17" s="11" t="str">
        <f>IF(B17="","",IF(B17="Ναι","ΧΡΗΣΙΜΟ ΓΙΑ ΤΕΧΝΙΚΗ ΕΠΙΒΕΒΑΙΩΣΗ","ΔΕΝ ΥΠΑΡΧΕΙ ΔΙΑΘΕΣΙΜΟ ΕΓΧΕΙΡΙΔΙΟ / ΣΧΕΔΙΟ"))</f>
        <v/>
      </c>
      <c r="F17" s="5" t="s">
        <v>91</v>
      </c>
    </row>
  </sheetData>
  <mergeCells count="2">
    <mergeCell ref="A1:F2"/>
    <mergeCell ref="A4:F6"/>
  </mergeCells>
  <conditionalFormatting sqref="E9:E17">
    <cfRule type="expression" dxfId="7" priority="1">
      <formula>OR(E9="ΑΥΤΟΜΑΤΗ ΜΕΤΑΦΟΡΑ",E9="ΧΕΙΡΟΚΙΝΗΤΗ ΚΑΤΑΧΩΡΗΣΗ")</formula>
    </cfRule>
    <cfRule type="expression" dxfId="6" priority="2">
      <formula>OR(E9="ΕΝΔΕΙΚΤΙΚΑ ΕΠΑΡΚΕΣ ΠΕΡΙΘΩΡΙΟ",E9="ΕΝΔΕΙΚΤΙΚΑ ΕΝΤΟΣ ΕΥΡΟΥΣ",E9="ΧΩΡΙΣ ΘΕΤΙΚΗ ΕΝΔΕΙΞΗ",E9="ΧΡΗΣΙΜΟ ΓΙΑ ΑΠΟΜΑΚΡΥΣΜΕΝΗ ΑΞΙΟΛΟΓΗΣΗ",E9="ΧΡΗΣΙΜΟ ΓΙΑ ΤΕΧΝΙΚΗ ΕΠΙΒΕΒΑΙΩΣΗ")</formula>
    </cfRule>
    <cfRule type="expression" dxfId="5" priority="3">
      <formula>OR(E9="ΑΥΞΗΜΕΝΗ ΧΡΗΣΗ / ΜΙΚΡΟ ΠΕΡΙΘΩΡΙΟ",E9="ΕΠΑΝΑΛΗΨΗ / ΕΠΙΒΕΒΑΙΩΣΗ",E9="ΔΕΝ ΕΓΙΝΕ ΜΕΤΡΗΣΗ",E9="ΔΕΝ ΥΠΑΡΧΟΥΝ ΦΩΤΟΓΡΑΦΙΕΣ",E9="ΔΕΝ ΥΠΑΡΧΕΙ ΔΙΑΘΕΣΙΜΟ ΕΓΧΕΙΡΙΔΙΟ / ΣΧΕΔΙΟ")</formula>
    </cfRule>
    <cfRule type="expression" dxfId="4" priority="4">
      <formula>OR(E9="ΠΟΛΥ ΜΙΚΡΟ ΠΕΡΙΘΩΡΙΟ – ΕΛΕΓΧΟΣ ΣΤΟΙΧΕΙΩΝ",E9="ΕΚΤΟΣ ΕΠΙΘΥΜΗΤΟΥ ΕΥΡΟΥΣ",E9="ΘΕΤΙΚΗ ΕΝΔΕΙΞΗ – ΕΛΕΓΧΟΣ ΠΗΓΗΣ ΧΛΩΡΙΟΥ")</formula>
    </cfRule>
  </conditionalFormatting>
  <dataValidations count="5">
    <dataValidation type="decimal" sqref="B10" xr:uid="{00000000-0002-0000-0200-000000000000}">
      <formula1>1</formula1>
      <formula2>10000000</formula2>
    </dataValidation>
    <dataValidation type="decimal" sqref="B12" xr:uid="{00000000-0002-0000-0200-000001000000}">
      <formula1>0.1</formula1>
      <formula2>3650</formula2>
    </dataValidation>
    <dataValidation type="decimal" sqref="B14" xr:uid="{00000000-0002-0000-0200-000002000000}">
      <formula1>0</formula1>
      <formula2>14</formula2>
    </dataValidation>
    <dataValidation type="list" sqref="B15" xr:uid="{00000000-0002-0000-0200-000003000000}">
      <formula1>"Ναι,Όχι,Αμφίβολο,Δεν έγινε μέτρηση"</formula1>
    </dataValidation>
    <dataValidation type="list" sqref="B16:B17" xr:uid="{00000000-0002-0000-0200-000004000000}">
      <formula1>"Ναι,Όχι"</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6"/>
  <sheetViews>
    <sheetView topLeftCell="A22" workbookViewId="0">
      <selection activeCell="Q36" sqref="Q36"/>
    </sheetView>
  </sheetViews>
  <sheetFormatPr defaultRowHeight="14.25"/>
  <cols>
    <col min="1" max="1" width="28" customWidth="1"/>
    <col min="2" max="6" width="18" customWidth="1"/>
  </cols>
  <sheetData>
    <row r="1" spans="1:8">
      <c r="C1" s="15" t="s">
        <v>93</v>
      </c>
      <c r="D1" s="15"/>
      <c r="E1" s="15"/>
      <c r="F1" s="15"/>
    </row>
    <row r="2" spans="1:8">
      <c r="C2" s="15"/>
      <c r="D2" s="15"/>
      <c r="E2" s="15"/>
      <c r="F2" s="15"/>
      <c r="H2">
        <f>SUM(Ερωτηματολόγιο!E9:E26)</f>
        <v>0</v>
      </c>
    </row>
    <row r="3" spans="1:8">
      <c r="C3" s="15"/>
      <c r="D3" s="15"/>
      <c r="E3" s="15"/>
      <c r="F3" s="15"/>
      <c r="H3">
        <f>COUNTIF(Ερωτηματολόγιο!B5:B26,"Δεν γνωρίζω")</f>
        <v>0</v>
      </c>
    </row>
    <row r="4" spans="1:8" ht="21.75">
      <c r="A4" s="13" t="s">
        <v>94</v>
      </c>
      <c r="B4" s="14" t="str">
        <f>IF(COUNTA(Ερωτηματολόγιο!B5:B26)=0,"Συμπληρώστε πρώτα το ερωτηματολόγιο",H5)</f>
        <v>Συμπληρώστε πρώτα το ερωτηματολόγιο</v>
      </c>
      <c r="C4" s="14"/>
      <c r="D4" s="14"/>
      <c r="E4" s="14"/>
      <c r="F4" s="14"/>
      <c r="H4">
        <f>COUNTIF(Ερωτηματολόγιο!B5:B26,"&lt;&gt;")</f>
        <v>0</v>
      </c>
    </row>
    <row r="5" spans="1:8" ht="21.75">
      <c r="B5" s="14"/>
      <c r="C5" s="14"/>
      <c r="D5" s="14"/>
      <c r="E5" s="14"/>
      <c r="F5" s="14"/>
      <c r="H5" t="str">
        <f>IF(OR(Ερωτηματολόγιο!B14="Ναι",AND('Απλές Μετρήσεις'!B14&lt;&gt;"",OR('Απλές Μετρήσεις'!B14&lt;Ρυθμίσεις!$B$8,'Απλές Μετρήσεις'!B14&gt;=Ρυθμίσεις!$B$9)),H2&gt;=Ρυθμίσεις!$B$6),"ΚΟΚΚΙΝΗ",IF(OR(H4&lt;12,H3&gt;=Ρυθμίσεις!$B$7),"ΧΡΕΙΑΖΟΝΤΑΙ ΠΕΡΙΣΣΟΤΕΡΑ ΣΤΟΙΧΕΙΑ",IF(H2&gt;Ρυθμίσεις!$B$4,"ΠΟΡΤΟΚΑΛΙ","ΠΡΑΣΙΝΗ")))</f>
        <v>ΧΡΕΙΑΖΟΝΤΑΙ ΠΕΡΙΣΣΟΤΕΡΑ ΣΤΟΙΧΕΙΑ</v>
      </c>
    </row>
    <row r="6" spans="1:8" ht="72" customHeight="1">
      <c r="A6" s="21" t="str">
        <f>IF($B$4="Συμπληρώστε πρώτα το ερωτηματολόγιο","",IF($B$4="ΠΡΑΣΙΝΗ","Η ομάδα της Net Professional είναι στη διάθεσή σας για να σας βοηθήσει να οργανώσετε το κατάλληλο πρόγραμμα προληπτικής συντήρησης.",IF($B$4="ΠΟΡΤΟΚΑΛΙ","Η ομάδα της Net Professional είναι στη διάθεσή σας για να αξιολογήσει μαζί σας τις ενδείξεις και να σας καθοδηγήσει στις κατάλληλες ενέργειες.",IF($B$4="ΚΟΚΚΙΝΗ","Επικοινωνήστε με την Net Professional ώστε να σας βοηθήσουμε να οργανώσετε τα επόμενα βήματα και να σας κατευθύνουμε προς την κατάλληλη λύση.","Δεν υπάρχουν ακόμη αρκετά στοιχεία για ασφαλές συμπέρασμα. Επικοινωνήστε με την Net Professional για καθοδήγηση.")))&amp;CHAR(10)&amp;CHAR(10)&amp;"Τηλέφωνο Εξυπηρέτησης: 2310 685 661   |   Email: info@netprofessional.gr   |   Website: netprofessional.gr")</f>
        <v/>
      </c>
      <c r="B6" s="21"/>
      <c r="C6" s="21"/>
      <c r="D6" s="21"/>
      <c r="E6" s="21"/>
      <c r="F6" s="21"/>
    </row>
    <row r="7" spans="1:8" ht="26.1" customHeight="1">
      <c r="A7" s="12" t="s">
        <v>95</v>
      </c>
      <c r="B7" s="12"/>
      <c r="C7" s="12"/>
      <c r="D7" s="12"/>
      <c r="E7" s="12"/>
      <c r="F7" s="12"/>
    </row>
    <row r="8" spans="1:8" ht="27.95" customHeight="1">
      <c r="A8" s="26" t="str">
        <f>IF($B$4="Συμπληρώστε πρώτα το ερωτηματολόγιο","",IF($B$4="ΧΡΕΙΑΖΟΝΤΑΙ ΠΕΡΙΣΣΟΤΕΡΑ ΣΤΟΙΧΕΙΑ","Οι διαθέσιμες πληροφορίες δεν επαρκούν για ασφαλές τελικό συμπέρασμα.",IF($B$4="ΠΡΑΣΙΝΗ","Δεν προκύπτουν σημαντικές ενδείξεις άμεσης λειτουργικής επιβάρυνσης.",IF($B$4="ΠΟΡΤΟΚΑΛΙ","Οι απαντήσεις δείχνουν αυξημένη λειτουργική ή/και οργανική επιβάρυνση που χρειάζεται διορθωτικές ενέργειες και παρακολούθηση.","Οι απαντήσεις δείχνουν σοβαρή λειτουργική επιβάρυνση ή κρίσιμο σύμπτωμα."))))</f>
        <v/>
      </c>
      <c r="B8" s="26"/>
      <c r="C8" s="26"/>
      <c r="D8" s="26"/>
      <c r="E8" s="26"/>
      <c r="F8" s="26"/>
    </row>
    <row r="9" spans="1:8" ht="27.95" customHeight="1">
      <c r="A9" s="26"/>
      <c r="B9" s="26"/>
      <c r="C9" s="26"/>
      <c r="D9" s="26"/>
      <c r="E9" s="26"/>
      <c r="F9" s="26"/>
    </row>
    <row r="10" spans="1:8" ht="27.95" customHeight="1">
      <c r="A10" s="26"/>
      <c r="B10" s="26"/>
      <c r="C10" s="26"/>
      <c r="D10" s="26"/>
      <c r="E10" s="26"/>
      <c r="F10" s="26"/>
    </row>
    <row r="12" spans="1:8" ht="26.1" customHeight="1">
      <c r="A12" s="12" t="s">
        <v>96</v>
      </c>
      <c r="B12" s="12"/>
      <c r="C12" s="12"/>
      <c r="D12" s="12"/>
      <c r="E12" s="12"/>
      <c r="F12" s="12"/>
    </row>
    <row r="13" spans="1:8" ht="27.95" customHeight="1">
      <c r="A13" s="27" t="str">
        <f>IF($B$4="ΠΡΑΣΙΝΗ","Συνεχίστε την κανονική χρήση και την προληπτική συντήρηση.",IF($B$4="ΠΟΡΤΟΚΑΛΙ","Περιορίστε τις επιβαρυντικές εισροές, ελέγξτε τη χρήση ισχυρών χημικών και επανεκτιμήστε την κατάσταση.",IF($B$4="ΚΟΚΚΙΝΗ","Σε υπερχείλιση, επιστροφή λυμάτων, πλήρη απόφραξη ή διαρροή προέχει η τεχνική αποκατάσταση / εκκένωση / απόφραξη.","Συμπληρώστε περισσότερα στοιχεία, τεχνικό εγχειρίδιο ή φωτογραφίες.")))</f>
        <v>Συμπληρώστε περισσότερα στοιχεία, τεχνικό εγχειρίδιο ή φωτογραφίες.</v>
      </c>
      <c r="B13" s="27"/>
      <c r="C13" s="27"/>
      <c r="D13" s="27"/>
      <c r="E13" s="27"/>
      <c r="F13" s="27"/>
    </row>
    <row r="14" spans="1:8" ht="27.95" customHeight="1">
      <c r="A14" s="27"/>
      <c r="B14" s="27"/>
      <c r="C14" s="27"/>
      <c r="D14" s="27"/>
      <c r="E14" s="27"/>
      <c r="F14" s="27"/>
    </row>
    <row r="15" spans="1:8" ht="27.95" customHeight="1">
      <c r="A15" s="27"/>
      <c r="B15" s="27"/>
      <c r="C15" s="27"/>
      <c r="D15" s="27"/>
      <c r="E15" s="27"/>
      <c r="F15" s="27"/>
    </row>
    <row r="16" spans="1:8" ht="27.95" customHeight="1">
      <c r="A16" s="27"/>
      <c r="B16" s="27"/>
      <c r="C16" s="27"/>
      <c r="D16" s="27"/>
      <c r="E16" s="27"/>
      <c r="F16" s="27"/>
    </row>
    <row r="18" spans="1:6" ht="26.1" customHeight="1">
      <c r="A18" s="12" t="s">
        <v>97</v>
      </c>
      <c r="B18" s="12"/>
      <c r="C18" s="12"/>
      <c r="D18" s="12"/>
      <c r="E18" s="12"/>
      <c r="F18" s="12"/>
    </row>
    <row r="19" spans="1:6" ht="30" customHeight="1">
      <c r="A19" s="28" t="str">
        <f>IF($B$4="ΠΡΑΣΙΝΗ","ΣΥΝΤΗΡΗΣΗ ΜΕ ΒΙΟΕΝΖΥΜΑΤΙΚΑ ΚΑΘΑΡΙΣΤΙΚΑ, σύμφωνα με τις οδηγίες του επιλεγμένου προϊόντος.",IF($B$4="ΠΟΡΤΟΚΑΛΙ","ΕΝΙΣΧΥΜΕΝΗ ΒΙΟΕΝΖΥΜΑΤΙΚΗ ΘΕΡΑΠΕΙΑ ως μέρος της συνολικής διορθωτικής διαχείρισης.",IF($B$4="ΚΟΚΚΙΝΗ","ΔΙΟΡΘΩΤΙΚΗ ΒΙΟΕΝΖΥΜΑΤΙΚΗ ΘΕΡΑΠΕΙΑ μπορεί να ενταχθεί μετά ή παράλληλα με την αντιμετώπιση της πραγματικής αιτίας, αλλά δεν αντικαθιστά την τεχνική αποκατάσταση.","Δεν προτείνεται ειδική αγωγή πριν επιβεβαιωθούν περισσότερα στοιχεία.")))</f>
        <v>Δεν προτείνεται ειδική αγωγή πριν επιβεβαιωθούν περισσότερα στοιχεία.</v>
      </c>
      <c r="B19" s="28"/>
      <c r="C19" s="28"/>
      <c r="D19" s="28"/>
      <c r="E19" s="28"/>
      <c r="F19" s="28"/>
    </row>
    <row r="20" spans="1:6" ht="30" customHeight="1">
      <c r="A20" s="28"/>
      <c r="B20" s="28"/>
      <c r="C20" s="28"/>
      <c r="D20" s="28"/>
      <c r="E20" s="28"/>
      <c r="F20" s="28"/>
    </row>
    <row r="21" spans="1:6" ht="30" customHeight="1">
      <c r="A21" s="28"/>
      <c r="B21" s="28"/>
      <c r="C21" s="28"/>
      <c r="D21" s="28"/>
      <c r="E21" s="28"/>
      <c r="F21" s="28"/>
    </row>
    <row r="22" spans="1:6" ht="30" customHeight="1">
      <c r="A22" s="28"/>
      <c r="B22" s="28"/>
      <c r="C22" s="28"/>
      <c r="D22" s="28"/>
      <c r="E22" s="28"/>
      <c r="F22" s="28"/>
    </row>
    <row r="23" spans="1:6" ht="30" customHeight="1">
      <c r="A23" s="28"/>
      <c r="B23" s="28"/>
      <c r="C23" s="28"/>
      <c r="D23" s="28"/>
      <c r="E23" s="28"/>
      <c r="F23" s="28"/>
    </row>
    <row r="25" spans="1:6" ht="37.5" customHeight="1">
      <c r="A25" s="12" t="s">
        <v>98</v>
      </c>
      <c r="B25" s="12"/>
      <c r="C25" s="12"/>
      <c r="D25" s="12"/>
      <c r="E25" s="12"/>
      <c r="F25" s="12"/>
    </row>
    <row r="26" spans="1:6" ht="27.95" customHeight="1">
      <c r="A26" s="27" t="s">
        <v>99</v>
      </c>
      <c r="B26" s="27"/>
      <c r="C26" s="27"/>
      <c r="D26" s="27"/>
      <c r="E26" s="27"/>
      <c r="F26" s="27"/>
    </row>
    <row r="27" spans="1:6" ht="27.95" customHeight="1">
      <c r="A27" s="27"/>
      <c r="B27" s="27"/>
      <c r="C27" s="27"/>
      <c r="D27" s="27"/>
      <c r="E27" s="27"/>
      <c r="F27" s="27"/>
    </row>
    <row r="28" spans="1:6" ht="27.95" customHeight="1">
      <c r="A28" s="27"/>
      <c r="B28" s="27"/>
      <c r="C28" s="27"/>
      <c r="D28" s="27"/>
      <c r="E28" s="27"/>
      <c r="F28" s="27"/>
    </row>
    <row r="29" spans="1:6" ht="27.95" customHeight="1">
      <c r="A29" s="27"/>
      <c r="B29" s="27"/>
      <c r="C29" s="27"/>
      <c r="D29" s="27"/>
      <c r="E29" s="27"/>
      <c r="F29" s="27"/>
    </row>
    <row r="30" spans="1:6" ht="27.95" customHeight="1">
      <c r="A30" s="27"/>
      <c r="B30" s="27"/>
      <c r="C30" s="27"/>
      <c r="D30" s="27"/>
      <c r="E30" s="27"/>
      <c r="F30" s="27"/>
    </row>
    <row r="32" spans="1:6" ht="26.1" customHeight="1">
      <c r="A32" s="22" t="s">
        <v>100</v>
      </c>
      <c r="B32" s="22"/>
      <c r="C32" s="22"/>
      <c r="D32" s="22"/>
      <c r="E32" s="22"/>
      <c r="F32" s="22"/>
    </row>
    <row r="33" spans="1:6" ht="15">
      <c r="A33" s="3" t="s">
        <v>101</v>
      </c>
      <c r="B33" s="23"/>
      <c r="C33" s="23"/>
      <c r="D33" s="3" t="s">
        <v>102</v>
      </c>
      <c r="E33" s="23"/>
      <c r="F33" s="23"/>
    </row>
    <row r="34" spans="1:6" ht="30">
      <c r="A34" s="3" t="s">
        <v>103</v>
      </c>
      <c r="B34" s="23"/>
      <c r="C34" s="23"/>
      <c r="D34" s="3" t="s">
        <v>104</v>
      </c>
      <c r="E34" s="23"/>
      <c r="F34" s="23"/>
    </row>
    <row r="35" spans="1:6" ht="15">
      <c r="A35" s="3" t="s">
        <v>105</v>
      </c>
      <c r="B35" s="23"/>
      <c r="C35" s="23"/>
      <c r="D35" s="23"/>
      <c r="E35" s="23"/>
      <c r="F35" s="23"/>
    </row>
    <row r="36" spans="1:6">
      <c r="B36" s="23"/>
      <c r="C36" s="23"/>
      <c r="D36" s="23"/>
      <c r="E36" s="23"/>
      <c r="F36" s="23"/>
    </row>
  </sheetData>
  <mergeCells count="12">
    <mergeCell ref="B35:F36"/>
    <mergeCell ref="A26:F30"/>
    <mergeCell ref="A32:F32"/>
    <mergeCell ref="B33:C33"/>
    <mergeCell ref="E33:F33"/>
    <mergeCell ref="B34:C34"/>
    <mergeCell ref="E34:F34"/>
    <mergeCell ref="C1:F3"/>
    <mergeCell ref="A6:F6"/>
    <mergeCell ref="A8:F10"/>
    <mergeCell ref="A13:F16"/>
    <mergeCell ref="A19:F23"/>
  </mergeCells>
  <conditionalFormatting sqref="B4:F5">
    <cfRule type="expression" dxfId="3" priority="1">
      <formula>$B$4="ΠΡΑΣΙΝΗ"</formula>
    </cfRule>
    <cfRule type="expression" dxfId="2" priority="2">
      <formula>$B$4="ΠΟΡΤΟΚΑΛΙ"</formula>
    </cfRule>
    <cfRule type="expression" dxfId="1" priority="3">
      <formula>$B$4="ΚΟΚΚΙΝΗ"</formula>
    </cfRule>
    <cfRule type="expression" dxfId="0" priority="4">
      <formula>$B$4="ΧΡΕΙΑΖΟΝΤΑΙ ΠΕΡΙΣΣΟΤΕΡΑ ΣΤΟΙΧΕΙΑ"</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9"/>
  <sheetViews>
    <sheetView workbookViewId="0">
      <selection sqref="A1:D1"/>
    </sheetView>
  </sheetViews>
  <sheetFormatPr defaultRowHeight="14.25"/>
  <cols>
    <col min="1" max="1" width="48" customWidth="1"/>
    <col min="4" max="4" width="38" customWidth="1"/>
  </cols>
  <sheetData>
    <row r="1" spans="1:4" ht="20.25">
      <c r="A1" s="15" t="s">
        <v>106</v>
      </c>
      <c r="B1" s="15"/>
      <c r="C1" s="15"/>
      <c r="D1" s="15"/>
    </row>
    <row r="3" spans="1:4" ht="15">
      <c r="A3" s="1" t="s">
        <v>107</v>
      </c>
      <c r="B3" s="1" t="s">
        <v>67</v>
      </c>
      <c r="C3" s="1" t="s">
        <v>68</v>
      </c>
      <c r="D3" s="1" t="s">
        <v>71</v>
      </c>
    </row>
    <row r="4" spans="1:4">
      <c r="A4" t="s">
        <v>108</v>
      </c>
      <c r="B4" s="4">
        <v>4</v>
      </c>
      <c r="C4" t="s">
        <v>109</v>
      </c>
      <c r="D4" t="s">
        <v>110</v>
      </c>
    </row>
    <row r="5" spans="1:4">
      <c r="A5" t="s">
        <v>111</v>
      </c>
      <c r="B5" s="4">
        <v>9</v>
      </c>
      <c r="C5" t="s">
        <v>109</v>
      </c>
      <c r="D5" t="s">
        <v>112</v>
      </c>
    </row>
    <row r="6" spans="1:4">
      <c r="A6" t="s">
        <v>113</v>
      </c>
      <c r="B6" s="4">
        <v>10</v>
      </c>
      <c r="C6" t="s">
        <v>109</v>
      </c>
      <c r="D6" t="s">
        <v>114</v>
      </c>
    </row>
    <row r="7" spans="1:4">
      <c r="A7" t="s">
        <v>115</v>
      </c>
      <c r="B7" s="4">
        <v>5</v>
      </c>
      <c r="C7" t="s">
        <v>116</v>
      </c>
      <c r="D7" t="s">
        <v>117</v>
      </c>
    </row>
    <row r="8" spans="1:4">
      <c r="A8" t="s">
        <v>118</v>
      </c>
      <c r="B8" s="4">
        <v>5.5</v>
      </c>
    </row>
    <row r="9" spans="1:4">
      <c r="A9" t="s">
        <v>119</v>
      </c>
      <c r="B9" s="4">
        <v>9</v>
      </c>
    </row>
  </sheetData>
  <mergeCells count="1">
    <mergeCell ref="A1:D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vt:i4>
      </vt:variant>
    </vt:vector>
  </HeadingPairs>
  <TitlesOfParts>
    <vt:vector size="5" baseType="lpstr">
      <vt:lpstr>Έναρξη</vt:lpstr>
      <vt:lpstr>Ερωτηματολόγιο</vt:lpstr>
      <vt:lpstr>Απλές Μετρήσεις</vt:lpstr>
      <vt:lpstr>Τελικό Συμπέρασμα</vt:lpstr>
      <vt:lpstr>Ρυθμίσεις</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ΓΕΩΡΓΙΟΣ ΤΕΛΛΙΔΗΣ</cp:lastModifiedBy>
  <dcterms:created xsi:type="dcterms:W3CDTF">2026-08-26T13:47:05Z</dcterms:created>
  <dcterms:modified xsi:type="dcterms:W3CDTF">2026-08-26T13:53:07Z</dcterms:modified>
</cp:coreProperties>
</file>