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SERVER-PC\sharefiles\ΓΙΩΡΓΟΣ\ΜΑΙΡΗ\-ΕΝΤΥΠΑ ΤΕΧΝΙΚΗΣ ΕΠΙΘΕΩΡΗΣΗΣ ΓΙΑ ΣΥΝΕΡΓΑΤΕΣ- ΑΝΤΙΠΡΟΣΩΠΟΥΣ\"/>
    </mc:Choice>
  </mc:AlternateContent>
  <xr:revisionPtr revIDLastSave="0" documentId="8_{65321874-70E4-4C9B-A9B4-C4CD86661F5D}" xr6:coauthVersionLast="47" xr6:coauthVersionMax="47" xr10:uidLastSave="{00000000-0000-0000-0000-000000000000}"/>
  <bookViews>
    <workbookView xWindow="-120" yWindow="-120" windowWidth="29040" windowHeight="15720" xr2:uid="{00000000-000D-0000-FFFF-FFFF00000000}"/>
  </bookViews>
  <sheets>
    <sheet name="Έναρξη" sheetId="1" r:id="rId1"/>
    <sheet name="Ερωτηματολόγιο" sheetId="2" r:id="rId2"/>
    <sheet name="Απλές Μετρήσεις" sheetId="6" r:id="rId3"/>
    <sheet name="Τελικό Συμπέρασμα" sheetId="4" r:id="rId4"/>
    <sheet name="Ρυθμίσεις"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4" l="1"/>
  <c r="E17" i="6"/>
  <c r="E16" i="6"/>
  <c r="E15" i="6"/>
  <c r="B14" i="6"/>
  <c r="E14" i="6" s="1"/>
  <c r="E21" i="2"/>
  <c r="D21" i="2"/>
  <c r="E20" i="2"/>
  <c r="D20" i="2"/>
  <c r="E19" i="2"/>
  <c r="D19" i="2"/>
  <c r="E18" i="2"/>
  <c r="D18" i="2"/>
  <c r="E17" i="2"/>
  <c r="D17" i="2"/>
  <c r="E16" i="2"/>
  <c r="D16" i="2"/>
  <c r="E15" i="2"/>
  <c r="D15" i="2"/>
  <c r="E14" i="2"/>
  <c r="D14" i="2"/>
  <c r="E13" i="2"/>
  <c r="D13" i="2"/>
  <c r="E12" i="2"/>
  <c r="D12" i="2"/>
  <c r="E11" i="2"/>
  <c r="D11" i="2"/>
  <c r="E10" i="2"/>
  <c r="D10" i="2"/>
  <c r="E9" i="2"/>
  <c r="D9" i="2"/>
  <c r="E8" i="2"/>
  <c r="H2" i="4" s="1"/>
  <c r="H3" i="4" s="1"/>
  <c r="B4" i="4" s="1"/>
  <c r="A30" i="4" s="1"/>
  <c r="D8" i="2"/>
  <c r="D7" i="2"/>
  <c r="D6" i="2"/>
  <c r="D5" i="2"/>
  <c r="A8" i="4" l="1"/>
  <c r="A15" i="4"/>
  <c r="A24" i="4"/>
</calcChain>
</file>

<file path=xl/sharedStrings.xml><?xml version="1.0" encoding="utf-8"?>
<sst xmlns="http://schemas.openxmlformats.org/spreadsheetml/2006/main" count="147" uniqueCount="122">
  <si>
    <t xml:space="preserve">                     ΑΠΟΜΑΚΡΥΣΜΕΝΗ ΑΥΤΟΑΞΙΟΛΟΓΗΣΗ ΒΟΘΡΟΥ / ΣΗΠΤΙΚΗΣ ΔΕΞΑΜΕΝΗΣ</t>
  </si>
  <si>
    <t>ΣΤΟΙΧΕΙΑ ΠΕΛΑΤΗ</t>
  </si>
  <si>
    <t>Επωνυμία / Ονοματεπώνυμο</t>
  </si>
  <si>
    <t>Ημερομηνία</t>
  </si>
  <si>
    <t>Περιοχή / Εγκατάσταση</t>
  </si>
  <si>
    <t>Τηλέφωνο / Email</t>
  </si>
  <si>
    <t>Σημειώσεις</t>
  </si>
  <si>
    <t>ΣΚΟΠΟΣ</t>
  </si>
  <si>
    <t>Το αρχείο αυτό σας βοηθά να καταγράψετε με απλό τρόπο την κατάσταση του βόθρου ή της σηπτικής δεξαμενής σας. Οι απαντήσεις οδηγούν σε μια πρώτη ενδεικτική αξιολόγηση και σε προτεινόμενα επόμενα βήματα. Δεν απαιτείται τεχνική εμπειρία και οι περισσότερες ερωτήσεις απαντώνται χωρίς όργανα.</t>
  </si>
  <si>
    <t>ΠΩΣ ΘΑ ΤΟ ΣΥΜΠΛΗΡΩΣΕΤΕ</t>
  </si>
  <si>
    <t>1.</t>
  </si>
  <si>
    <t>Συμπληρώστε το φύλλο «Ερωτηματολόγιο».</t>
  </si>
  <si>
    <t>2.</t>
  </si>
  <si>
    <t>Αν μπορείτε με ασφάλεια, συμπληρώστε τις «Απλές Μετρήσεις». Είναι προαιρετικές.</t>
  </si>
  <si>
    <t>3.</t>
  </si>
  <si>
    <t>Ανοίξτε το φύλλο «Τελικό Συμπέρασμα». Το αποτέλεσμα δημιουργείται αυτόματα.</t>
  </si>
  <si>
    <t>4.</t>
  </si>
  <si>
    <t>Αν κάποια πληροφορία δεν είναι γνωστή, επιλέξτε «Δεν γνωρίζω».</t>
  </si>
  <si>
    <t>ΣΗΜΑΝΤΙΚΗ ΟΔΗΓΙΑ ΑΣΦΑΛΕΙΑΣ</t>
  </si>
  <si>
    <t>Μην εισέρχεστε ποτέ σε βόθρο ή σηπτική δεξαμενή και μην σκύβετε μέσα στο άνοιγμα. Μην επιχειρείτε δειγματοληψία, ανάδευση ή μέτρηση που απαιτεί επαφή με λύματα. Αν υπάρχει υπερχείλιση, επιστροφή λυμάτων ή αμφιβολία για την ασφάλεια, σταματήστε την αυτοαξιολόγηση και απευθυνθείτε σε κατάλληλο τεχνικό.</t>
  </si>
  <si>
    <t>ΕΡΩΤΗΜΑΤΟΛΟΓΙΟ ΠΕΛΑΤΗ – ΒΟΘΡΟΣ / ΣΗΠΤΙΚΗ</t>
  </si>
  <si>
    <t>Ερώτηση / Στοιχείο</t>
  </si>
  <si>
    <t>Απάντηση</t>
  </si>
  <si>
    <t>Βοήθεια</t>
  </si>
  <si>
    <t>Ένδειξη</t>
  </si>
  <si>
    <t>Βαθμός</t>
  </si>
  <si>
    <t>Τύπος συστήματος</t>
  </si>
  <si>
    <t>Επιλέξτε ό,τι γνωρίζετε.</t>
  </si>
  <si>
    <t>Χρήση εγκατάστασης</t>
  </si>
  <si>
    <t>Κατοικία, ξενοδοχείο κ.λπ.</t>
  </si>
  <si>
    <t>Πόσα άτομα χρησιμοποιούν περίπου την εγκατάσταση;</t>
  </si>
  <si>
    <t>Προαιρετικό.</t>
  </si>
  <si>
    <t>Πότε έγινε η τελευταία άντληση;</t>
  </si>
  <si>
    <t>Επιλέξτε το πλησιέστερο διάστημα.</t>
  </si>
  <si>
    <t>Υπάρχει έντονη δυσοσμία;</t>
  </si>
  <si>
    <t>Αξιολογήστε την καθημερινή κατάσταση.</t>
  </si>
  <si>
    <t>Οι αποχετεύσεις αδειάζουν αργά;</t>
  </si>
  <si>
    <t>Νεροχύτες, WC, σιφώνια.</t>
  </si>
  <si>
    <t>Ακούγονται γουργουρητά / επιστροφές αέρα;</t>
  </si>
  <si>
    <t>Από σωληνώσεις ή σιφώνια.</t>
  </si>
  <si>
    <t>Έχει υπάρξει υπερχείλιση ή επιστροφή λυμάτων;</t>
  </si>
  <si>
    <t>Κρίσιμη ένδειξη.</t>
  </si>
  <si>
    <t>Υπάρχει εμφανής παχιά κρούστα στην επιφάνεια;</t>
  </si>
  <si>
    <t>Μόνο αν είναι ορατή με ασφάλεια.</t>
  </si>
  <si>
    <t>Υπάρχει έντονος αφρός στην επιφάνεια;</t>
  </si>
  <si>
    <t>Μόνο αν είναι ορατός με ασφάλεια.</t>
  </si>
  <si>
    <t>Το σύστημα φαίνεται να γεμίζει γρηγορότερα από παλιά;</t>
  </si>
  <si>
    <t>Με βάση την εμπειρία σας.</t>
  </si>
  <si>
    <t>Υπάρχουν μυγάκια / έντομα αποχέτευσης;</t>
  </si>
  <si>
    <t>Κοντά σε σιφώνια ή φρεάτια.</t>
  </si>
  <si>
    <t>Έχει αυξηθεί πρόσφατα σημαντικά η χρήση;</t>
  </si>
  <si>
    <t>Π.χ. περισσότερα άτομα/επισκέπτες.</t>
  </si>
  <si>
    <t>Πόσο συχνά χρησιμοποιείται χλωρίνη / χλωριωμένο καθαριστικό;</t>
  </si>
  <si>
    <t>Επιλέξτε συχνότητα.</t>
  </si>
  <si>
    <t>Πόσο συχνά χρησιμοποιούνται ισχυρά όξινα/αλκαλικά καθαριστικά;</t>
  </si>
  <si>
    <t>Π.χ. αποφρακτικά/καυστικά.</t>
  </si>
  <si>
    <t>Καταλήγουν συχνά λίπη/έλαια στην αποχέτευση;</t>
  </si>
  <si>
    <t>Μαγειρικά λίπη, έλαια κ.λπ.</t>
  </si>
  <si>
    <t>Καταλήγουν μωρομάντηλα / μη διασπώμενα υλικά;</t>
  </si>
  <si>
    <t>Μπορούν να προκαλέσουν λειτουργικά προβλήματα.</t>
  </si>
  <si>
    <t>ΡΥΘΜΙΣΕΙΣ ΕΣΩΤΕΡΙΚΗΣ ΑΞΙΟΛΟΓΗΣΗΣ</t>
  </si>
  <si>
    <t>Παράμετρος</t>
  </si>
  <si>
    <t>Τιμή</t>
  </si>
  <si>
    <t>Μονάδα</t>
  </si>
  <si>
    <t>Σημείωση</t>
  </si>
  <si>
    <t>Πράσινη ζώνη βαθμολογίας έως</t>
  </si>
  <si>
    <t>βαθμοί</t>
  </si>
  <si>
    <t>Χαμηλή επιβάρυνση</t>
  </si>
  <si>
    <t>Πορτοκαλί ζώνη βαθμολογίας έως</t>
  </si>
  <si>
    <t>Μέτρια επιβάρυνση</t>
  </si>
  <si>
    <t>Κόκκινη ζώνη από</t>
  </si>
  <si>
    <t>Υψηλή επιβάρυνση</t>
  </si>
  <si>
    <t>pH χαμηλό κρίσιμο</t>
  </si>
  <si>
    <t>Προαιρετικό screening</t>
  </si>
  <si>
    <t>pH υψηλό κρίσιμο</t>
  </si>
  <si>
    <t>ΑΠΛΕΣ ΜΕΤΡΗΣΕΙΣ – ΠΡΟΑΙΡΕΤΙΚΕΣ</t>
  </si>
  <si>
    <t>ΟΔΗΓΙΑ: Τα κίτρινα πεδία συμπληρώνονται από εσάς. Στο «Σχήμα δεξαμενής» επιλέγετε από τη λίστα. Για ΟΡΘΟΓΩΝΙΑ δεξαμενή γράφετε Μήκος + Πλάτος + Βάθος/ύψος υγρού. Για ΚΥΛΙΝΔΡΙΚΗ δεξαμενή γράφετε Διάμετρο + Βάθος/ύψος υγρού. Ο όγκος σε L και m³ υπολογίζεται αυτόματα. Το pH είναι χειροκίνητη μέτρηση. Το χλώριο και οι φωτογραφίες είναι λίστες επιλογής.</t>
  </si>
  <si>
    <t>Στοιχείο</t>
  </si>
  <si>
    <t>Τρόπος συμπλήρωσης</t>
  </si>
  <si>
    <t>Αυτόματο αποτέλεσμα</t>
  </si>
  <si>
    <t>Σχήμα δεξαμενής</t>
  </si>
  <si>
    <t>ΛΙΣΤΑ ΕΠΙΛΟΓΗΣ</t>
  </si>
  <si>
    <t>Επιλέξτε Ορθογώνια, Κυλινδρική ή Δεν γνωρίζω.</t>
  </si>
  <si>
    <t>Μήκος</t>
  </si>
  <si>
    <t>cm</t>
  </si>
  <si>
    <t>ΧΕΙΡΟΚΙΝΗΤΑ</t>
  </si>
  <si>
    <t>Μόνο για ορθογώνια δεξαμενή.</t>
  </si>
  <si>
    <t>Πλάτος</t>
  </si>
  <si>
    <t>Διάμετρος</t>
  </si>
  <si>
    <t>Μόνο για κυλινδρική δεξαμενή.</t>
  </si>
  <si>
    <t>Βάθος / ύψος υγρού</t>
  </si>
  <si>
    <t>Γράψτε το πραγματικό ύψος της υγρής στήλης σε cm, μόνο αν είναι γνωστό με ασφάλεια.</t>
  </si>
  <si>
    <t>Υπολογιζόμενος όγκος υγρού</t>
  </si>
  <si>
    <t>L</t>
  </si>
  <si>
    <t>ΑΥΤΟΜΑΤΑ</t>
  </si>
  <si>
    <t>Ορθογώνια: Μήκος × Πλάτος × Βάθος. Κυλινδρική: π × (Διάμετρος²/4) × Βάθος.</t>
  </si>
  <si>
    <t>pH με απλό strip</t>
  </si>
  <si>
    <t>Προαιρετικό screening, τιμή 0–14.</t>
  </si>
  <si>
    <t>Ένδειξη υπολειμματικού χλωρίου</t>
  </si>
  <si>
    <t>Προαιρετικό screening.</t>
  </si>
  <si>
    <t>Φωτογραφίες διαθέσιμες για αποστολή;</t>
  </si>
  <si>
    <t>Προαιρετικό αλλά χρήσιμο για απομακρυσμένη αξιολόγηση.</t>
  </si>
  <si>
    <t>ΤΕΛΙΚΗ ΑΞΙΟΛΟΓΗΣΗ &amp; ΠΡΟΤΕΙΝΟΜΕΝΗ ΛΥΣΗ – ΒΟΘΡΟΣ / ΣΗΠΤΙΚΗ</t>
  </si>
  <si>
    <t>Κατάσταση συστήματος</t>
  </si>
  <si>
    <t>ΕΙΜΑΣΤΕ ΕΔΩ ΓΙΑ ΝΑ ΣΑΣ ΒΟΗΘΗΣΟΥΜΕ</t>
  </si>
  <si>
    <t>Net Professional  |  Τηλέφωνο Εξυπηρέτησης: 2310 685 661  |  Email: info@netprofessional.gr  |  Website: netprofessional.gr</t>
  </si>
  <si>
    <t>Συνολικό συμπέρασμα</t>
  </si>
  <si>
    <t>Κύριες ενδείξεις που προέκυψαν</t>
  </si>
  <si>
    <t>Τι πρέπει να κάνετε τώρα</t>
  </si>
  <si>
    <t>Βιοενζυματική διαχείριση</t>
  </si>
  <si>
    <t>Πότε απαιτείται τεχνική υποστήριξη</t>
  </si>
  <si>
    <t>Απαιτείται τεχνική υποστήριξη όταν υπάρχει υπερχείλιση ή επιστροφή λυμάτων, επαναλαμβανόμενη απόφραξη, σοβαρή/επίμονη δυσοσμία μετά από διορθωτικές ενέργειες, υποψία δομικής βλάβης, ή όταν η κατάσταση δεν βελτιώνεται. Η παρούσα αξιολόγηση είναι εργαλείο προσανατολισμού και δεν αντικαθιστά επιτόπια τεχνική αυτοψία ή εργαστηριακή ανάλυση.</t>
  </si>
  <si>
    <t>Λίστες επιλογών</t>
  </si>
  <si>
    <t>Φωτογραφίες</t>
  </si>
  <si>
    <t>Ορθογώνια</t>
  </si>
  <si>
    <t>Όχι</t>
  </si>
  <si>
    <t>Κυλινδρική</t>
  </si>
  <si>
    <t>Ναι</t>
  </si>
  <si>
    <t>Δεν γνωρίζω</t>
  </si>
  <si>
    <t>Χλώριο</t>
  </si>
  <si>
    <t>Αμφίβολο</t>
  </si>
  <si>
    <t>Δεν μετρήθηκε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</si>
</sst>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quot;m³&quot;"/>
  </numFmts>
  <fonts count="17">
    <font>
      <sz val="11"/>
      <name val="Carlito"/>
    </font>
    <font>
      <b/>
      <sz val="16"/>
      <color rgb="FFFFFFFF"/>
      <name val="Carlito"/>
    </font>
    <font>
      <b/>
      <sz val="11"/>
      <color rgb="FF1F1F1F"/>
      <name val="Carlito"/>
    </font>
    <font>
      <sz val="11"/>
      <color rgb="FF000000"/>
      <name val="Carlito"/>
    </font>
    <font>
      <b/>
      <sz val="11"/>
      <name val="Carlito"/>
    </font>
    <font>
      <b/>
      <sz val="11"/>
      <color rgb="FF9C0006"/>
      <name val="Carlito"/>
    </font>
    <font>
      <i/>
      <sz val="11"/>
      <color rgb="FF666666"/>
      <name val="Carlito"/>
    </font>
    <font>
      <b/>
      <sz val="16"/>
      <name val="Carlito"/>
    </font>
    <font>
      <sz val="8"/>
      <color rgb="FFFFFFFF"/>
      <name val="Carlito"/>
    </font>
    <font>
      <sz val="11"/>
      <name val="Carlito"/>
    </font>
    <font>
      <b/>
      <sz val="11"/>
      <color rgb="FF1F4E78"/>
      <name val="Carlito"/>
    </font>
    <font>
      <b/>
      <sz val="11"/>
      <color rgb="FFFFFFFF"/>
      <name val="Carlito"/>
    </font>
    <font>
      <b/>
      <i/>
      <sz val="11"/>
      <color rgb="FF1F1F1F"/>
      <name val="Carlito"/>
    </font>
    <font>
      <b/>
      <i/>
      <sz val="11"/>
      <color rgb="FF666666"/>
      <name val="Carlito"/>
    </font>
    <font>
      <b/>
      <sz val="11"/>
      <color rgb="FF274E13"/>
      <name val="Carlito"/>
    </font>
    <font>
      <b/>
      <i/>
      <sz val="11"/>
      <color theme="9" tint="-0.499984740745262"/>
      <name val="Carlito"/>
    </font>
    <font>
      <b/>
      <sz val="11"/>
      <color theme="9" tint="-0.499984740745262"/>
      <name val="Carlito"/>
    </font>
  </fonts>
  <fills count="23">
    <fill>
      <patternFill patternType="none"/>
    </fill>
    <fill>
      <patternFill patternType="gray125"/>
    </fill>
    <fill>
      <patternFill patternType="solid">
        <fgColor rgb="FF1F4E78"/>
      </patternFill>
    </fill>
    <fill>
      <patternFill patternType="solid">
        <fgColor rgb="FFD9EAF7"/>
      </patternFill>
    </fill>
    <fill>
      <patternFill patternType="solid">
        <fgColor rgb="FFFFF2CC"/>
      </patternFill>
    </fill>
    <fill>
      <patternFill patternType="solid">
        <fgColor rgb="FFF2F2F2"/>
      </patternFill>
    </fill>
    <fill>
      <patternFill patternType="solid">
        <fgColor rgb="FFF4CCCC"/>
      </patternFill>
    </fill>
    <fill>
      <patternFill patternType="solid">
        <fgColor rgb="FFFCE8E6"/>
      </patternFill>
    </fill>
    <fill>
      <patternFill patternType="solid">
        <fgColor rgb="FFEDEDED"/>
      </patternFill>
    </fill>
    <fill>
      <patternFill patternType="solid">
        <fgColor rgb="FFE2F0D9"/>
      </patternFill>
    </fill>
    <fill>
      <patternFill patternType="solid">
        <fgColor theme="2"/>
      </patternFill>
    </fill>
    <fill>
      <patternFill patternType="solid">
        <fgColor rgb="FF1F4E78"/>
      </patternFill>
    </fill>
    <fill>
      <patternFill patternType="solid">
        <fgColor rgb="FFF2F2F2"/>
      </patternFill>
    </fill>
    <fill>
      <patternFill patternType="solid">
        <fgColor rgb="FFD9EAF7"/>
      </patternFill>
    </fill>
    <fill>
      <patternFill patternType="solid">
        <fgColor rgb="FFEEF5FB"/>
      </patternFill>
    </fill>
    <fill>
      <patternFill patternType="solid">
        <fgColor rgb="FFE2F0D9"/>
      </patternFill>
    </fill>
    <fill>
      <patternFill patternType="solid">
        <fgColor rgb="FFEDEDED"/>
      </patternFill>
    </fill>
    <fill>
      <patternFill patternType="solid">
        <fgColor rgb="FFFFF2CC"/>
      </patternFill>
    </fill>
    <fill>
      <patternFill patternType="solid">
        <fgColor rgb="FF1F4E78"/>
      </patternFill>
    </fill>
    <fill>
      <patternFill patternType="solid">
        <fgColor rgb="FFEAF2F8"/>
      </patternFill>
    </fill>
    <fill>
      <patternFill patternType="solid">
        <fgColor rgb="FFD9EAF7"/>
      </patternFill>
    </fill>
    <fill>
      <patternFill patternType="solid">
        <fgColor rgb="FFFFF2CC"/>
      </patternFill>
    </fill>
    <fill>
      <patternFill patternType="solid">
        <fgColor rgb="FFE2F0D9"/>
      </patternFill>
    </fill>
  </fills>
  <borders count="1">
    <border>
      <left/>
      <right/>
      <top/>
      <bottom/>
      <diagonal/>
    </border>
  </borders>
  <cellStyleXfs count="2">
    <xf numFmtId="0" fontId="0" fillId="0" borderId="0"/>
    <xf numFmtId="0" fontId="9" fillId="0" borderId="0"/>
  </cellStyleXfs>
  <cellXfs count="42">
    <xf numFmtId="0" fontId="0" fillId="0" borderId="0" xfId="0"/>
    <xf numFmtId="0" fontId="2" fillId="3" borderId="0" xfId="1" applyFont="1" applyFill="1" applyAlignment="1">
      <alignment vertical="center" wrapText="1"/>
    </xf>
    <xf numFmtId="0" fontId="3" fillId="4" borderId="0" xfId="1" applyFont="1" applyFill="1" applyAlignment="1">
      <alignment vertical="center" wrapText="1"/>
    </xf>
    <xf numFmtId="0" fontId="0" fillId="0" borderId="0" xfId="1" applyFont="1" applyAlignment="1">
      <alignment vertical="center" wrapText="1"/>
    </xf>
    <xf numFmtId="0" fontId="4" fillId="5" borderId="0" xfId="1" applyFont="1" applyFill="1" applyAlignment="1">
      <alignment vertical="center" wrapText="1"/>
    </xf>
    <xf numFmtId="0" fontId="6" fillId="8" borderId="0" xfId="1" applyFont="1" applyFill="1" applyAlignment="1">
      <alignment vertical="center" wrapText="1"/>
    </xf>
    <xf numFmtId="0" fontId="0" fillId="0" borderId="0" xfId="1" applyFont="1" applyAlignment="1">
      <alignment horizontal="center" vertical="center"/>
    </xf>
    <xf numFmtId="0" fontId="8" fillId="0" borderId="0" xfId="1" applyFont="1"/>
    <xf numFmtId="0" fontId="1" fillId="10" borderId="0" xfId="1" applyFont="1" applyFill="1" applyAlignment="1">
      <alignment horizontal="center" vertical="center" wrapText="1"/>
    </xf>
    <xf numFmtId="0" fontId="4" fillId="12" borderId="0" xfId="0" applyFont="1" applyFill="1" applyAlignment="1">
      <alignment vertical="center" wrapText="1"/>
    </xf>
    <xf numFmtId="0" fontId="4" fillId="0" borderId="0" xfId="0" applyFont="1"/>
    <xf numFmtId="0" fontId="4" fillId="0" borderId="0" xfId="0" applyFont="1" applyAlignment="1">
      <alignment horizontal="center" vertical="center" wrapText="1"/>
    </xf>
    <xf numFmtId="0" fontId="4" fillId="20" borderId="0" xfId="0" applyFont="1" applyFill="1" applyAlignment="1">
      <alignment vertical="center" wrapText="1"/>
    </xf>
    <xf numFmtId="0" fontId="0" fillId="21" borderId="0" xfId="0" applyFill="1"/>
    <xf numFmtId="164" fontId="14" fillId="22" borderId="0" xfId="0" applyNumberFormat="1" applyFont="1" applyFill="1"/>
    <xf numFmtId="0" fontId="14" fillId="22" borderId="0" xfId="0" applyFont="1" applyFill="1"/>
    <xf numFmtId="165" fontId="14" fillId="22" borderId="0" xfId="0" applyNumberFormat="1" applyFont="1" applyFill="1"/>
    <xf numFmtId="0" fontId="0" fillId="22" borderId="0" xfId="0" applyFill="1" applyAlignment="1">
      <alignment wrapText="1"/>
    </xf>
    <xf numFmtId="0" fontId="14" fillId="22" borderId="0" xfId="0" applyFont="1" applyFill="1" applyAlignment="1">
      <alignment horizontal="center" vertical="center" wrapText="1"/>
    </xf>
    <xf numFmtId="0" fontId="1" fillId="2" borderId="0" xfId="1" applyFont="1" applyFill="1" applyAlignment="1">
      <alignment horizontal="center" vertical="center" wrapText="1"/>
    </xf>
    <xf numFmtId="0" fontId="2" fillId="3" borderId="0" xfId="1" applyFont="1" applyFill="1" applyAlignment="1">
      <alignment vertical="center" wrapText="1"/>
    </xf>
    <xf numFmtId="0" fontId="0" fillId="0" borderId="0" xfId="1" applyFont="1" applyAlignment="1">
      <alignment vertical="center" wrapText="1"/>
    </xf>
    <xf numFmtId="0" fontId="3" fillId="4" borderId="0" xfId="1" applyFont="1" applyFill="1" applyAlignment="1">
      <alignment vertical="center" wrapText="1"/>
    </xf>
    <xf numFmtId="0" fontId="5" fillId="6" borderId="0" xfId="1" applyFont="1" applyFill="1"/>
    <xf numFmtId="0" fontId="5" fillId="7" borderId="0" xfId="1" applyFont="1" applyFill="1" applyAlignment="1">
      <alignment vertical="center" wrapText="1"/>
    </xf>
    <xf numFmtId="0" fontId="1" fillId="18" borderId="0" xfId="0" applyFont="1" applyFill="1" applyAlignment="1">
      <alignment horizontal="center" vertical="center"/>
    </xf>
    <xf numFmtId="0" fontId="10" fillId="19" borderId="0" xfId="0" applyFont="1" applyFill="1" applyAlignment="1">
      <alignment vertical="center" wrapText="1"/>
    </xf>
    <xf numFmtId="0" fontId="1" fillId="11" borderId="0" xfId="0" applyFont="1" applyFill="1" applyAlignment="1">
      <alignment horizontal="center" vertical="center" wrapText="1"/>
    </xf>
    <xf numFmtId="0" fontId="7" fillId="0" borderId="0" xfId="0" applyFont="1" applyAlignment="1">
      <alignment horizontal="center" vertical="center" wrapText="1"/>
    </xf>
    <xf numFmtId="0" fontId="10" fillId="13" borderId="0" xfId="0" applyFont="1" applyFill="1" applyAlignment="1">
      <alignment horizontal="center" vertical="center" wrapText="1"/>
    </xf>
    <xf numFmtId="0" fontId="2" fillId="14" borderId="0" xfId="0" applyFont="1" applyFill="1" applyAlignment="1">
      <alignment vertical="center" wrapText="1"/>
    </xf>
    <xf numFmtId="0" fontId="11" fillId="11" borderId="0" xfId="0" applyFont="1" applyFill="1" applyAlignment="1">
      <alignment horizontal="center" vertical="center" wrapText="1"/>
    </xf>
    <xf numFmtId="0" fontId="2" fillId="13" borderId="0" xfId="0" applyFont="1" applyFill="1" applyAlignment="1">
      <alignment vertical="center" wrapText="1"/>
    </xf>
    <xf numFmtId="0" fontId="0" fillId="0" borderId="0" xfId="0" applyAlignment="1">
      <alignment vertical="center" wrapText="1"/>
    </xf>
    <xf numFmtId="0" fontId="2" fillId="3" borderId="0" xfId="0" applyFont="1" applyFill="1" applyAlignment="1">
      <alignment vertical="center" wrapText="1"/>
    </xf>
    <xf numFmtId="0" fontId="4" fillId="9" borderId="0" xfId="0" applyFont="1" applyFill="1" applyAlignment="1">
      <alignment vertical="center" wrapText="1"/>
    </xf>
    <xf numFmtId="0" fontId="12" fillId="13" borderId="0" xfId="0" applyFont="1" applyFill="1" applyAlignment="1">
      <alignment vertical="center" wrapText="1"/>
    </xf>
    <xf numFmtId="0" fontId="13" fillId="16" borderId="0" xfId="0" applyFont="1" applyFill="1" applyAlignment="1">
      <alignment vertical="center" wrapText="1"/>
    </xf>
    <xf numFmtId="0" fontId="6" fillId="16" borderId="0" xfId="0" applyFont="1" applyFill="1" applyAlignment="1">
      <alignment vertical="center" wrapText="1"/>
    </xf>
    <xf numFmtId="0" fontId="0" fillId="17" borderId="0" xfId="0" applyFill="1" applyAlignment="1">
      <alignment vertical="center" wrapText="1"/>
    </xf>
    <xf numFmtId="0" fontId="15" fillId="15" borderId="0" xfId="0" applyFont="1" applyFill="1" applyAlignment="1">
      <alignment vertical="center" wrapText="1"/>
    </xf>
    <xf numFmtId="0" fontId="16" fillId="15" borderId="0" xfId="0" applyFont="1" applyFill="1" applyAlignment="1">
      <alignment vertical="center" wrapText="1"/>
    </xf>
  </cellXfs>
  <cellStyles count="2">
    <cellStyle name="Normal" xfId="1" xr:uid="{00000000-0005-0000-0000-000000000000}"/>
    <cellStyle name="Κανονικό" xfId="0" builtinId="0"/>
  </cellStyles>
  <dxfs count="12">
    <dxf>
      <font>
        <b/>
        <sz val="16"/>
        <color rgb="FF9C0006"/>
      </font>
      <fill>
        <patternFill>
          <bgColor rgb="FFF4CCCC"/>
        </patternFill>
      </fill>
    </dxf>
    <dxf>
      <font>
        <b/>
        <sz val="16"/>
        <color rgb="FFB45F06"/>
      </font>
      <fill>
        <patternFill>
          <bgColor rgb="FFFCE5CD"/>
        </patternFill>
      </fill>
    </dxf>
    <dxf>
      <font>
        <b/>
        <sz val="16"/>
        <color rgb="FF274E13"/>
      </font>
      <fill>
        <patternFill>
          <bgColor rgb="FFD9EAD3"/>
        </patternFill>
      </fill>
    </dxf>
    <dxf>
      <font>
        <b/>
        <color rgb="FF274E13"/>
      </font>
      <fill>
        <patternFill patternType="solid">
          <bgColor rgb="FFE2F0D9"/>
        </patternFill>
      </fill>
    </dxf>
    <dxf>
      <font>
        <b/>
        <color rgb="FF1F4E78"/>
      </font>
      <fill>
        <patternFill patternType="solid">
          <bgColor rgb="FFD9EAF7"/>
        </patternFill>
      </fill>
    </dxf>
    <dxf>
      <font>
        <b/>
        <color rgb="FF7F6000"/>
      </font>
      <fill>
        <patternFill patternType="solid">
          <bgColor rgb="FFFFF2CC"/>
        </patternFill>
      </fill>
    </dxf>
    <dxf>
      <font>
        <color rgb="FF999999"/>
      </font>
      <fill>
        <patternFill patternType="solid">
          <bgColor rgb="FFEDEDED"/>
        </patternFill>
      </fill>
    </dxf>
    <dxf>
      <font>
        <color rgb="FF999999"/>
      </font>
      <fill>
        <patternFill patternType="solid">
          <bgColor rgb="FFEDEDED"/>
        </patternFill>
      </fill>
    </dxf>
    <dxf>
      <font>
        <b/>
        <color rgb="FF9C0006"/>
      </font>
      <fill>
        <patternFill>
          <bgColor rgb="FFF4CCCC"/>
        </patternFill>
      </fill>
    </dxf>
    <dxf>
      <font>
        <b/>
        <color rgb="FFB45F06"/>
      </font>
      <fill>
        <patternFill>
          <bgColor rgb="FFFCE5CD"/>
        </patternFill>
      </fill>
    </dxf>
    <dxf>
      <font>
        <b/>
        <color rgb="FF7F6000"/>
      </font>
      <fill>
        <patternFill>
          <bgColor rgb="FFFFF2CC"/>
        </patternFill>
      </fill>
    </dxf>
    <dxf>
      <font>
        <b/>
        <color rgb="FF274E13"/>
      </font>
      <fill>
        <patternFill>
          <bgColor rgb="FFD9EAD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449388" cy="790575"/>
    <xdr:pic>
      <xdr:nvPicPr>
        <xdr:cNvPr id="2" name="/xl/media/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tabSelected="1" workbookViewId="0">
      <selection sqref="A1:F2"/>
    </sheetView>
  </sheetViews>
  <sheetFormatPr defaultRowHeight="14.25"/>
  <cols>
    <col min="1" max="1" width="18" customWidth="1"/>
    <col min="2" max="2" width="28" customWidth="1"/>
    <col min="3" max="6" width="18" customWidth="1"/>
  </cols>
  <sheetData>
    <row r="1" spans="1:6" ht="30" customHeight="1">
      <c r="A1" s="19" t="s">
        <v>0</v>
      </c>
      <c r="B1" s="19"/>
      <c r="C1" s="19"/>
      <c r="D1" s="19"/>
      <c r="E1" s="19"/>
      <c r="F1" s="19"/>
    </row>
    <row r="2" spans="1:6" ht="30" customHeight="1">
      <c r="A2" s="19"/>
      <c r="B2" s="19"/>
      <c r="C2" s="19"/>
      <c r="D2" s="19"/>
      <c r="E2" s="19"/>
      <c r="F2" s="19"/>
    </row>
    <row r="3" spans="1:6" ht="7.5" customHeight="1">
      <c r="A3" s="8"/>
      <c r="B3" s="8"/>
      <c r="C3" s="8"/>
      <c r="D3" s="8"/>
      <c r="E3" s="8"/>
      <c r="F3" s="8"/>
    </row>
    <row r="4" spans="1:6" ht="30" customHeight="1">
      <c r="A4" s="20" t="s">
        <v>1</v>
      </c>
      <c r="B4" s="20"/>
      <c r="C4" s="20"/>
      <c r="D4" s="20"/>
      <c r="E4" s="20"/>
      <c r="F4" s="20"/>
    </row>
    <row r="5" spans="1:6" ht="30">
      <c r="A5" s="4" t="s">
        <v>2</v>
      </c>
      <c r="B5" s="22"/>
      <c r="C5" s="22"/>
      <c r="D5" s="4" t="s">
        <v>3</v>
      </c>
      <c r="E5" s="22"/>
      <c r="F5" s="22"/>
    </row>
    <row r="6" spans="1:6" ht="30">
      <c r="A6" s="4" t="s">
        <v>4</v>
      </c>
      <c r="B6" s="22"/>
      <c r="C6" s="22"/>
      <c r="D6" s="4" t="s">
        <v>5</v>
      </c>
      <c r="E6" s="22"/>
      <c r="F6" s="22"/>
    </row>
    <row r="7" spans="1:6" ht="15">
      <c r="A7" s="4" t="s">
        <v>6</v>
      </c>
      <c r="B7" s="22"/>
      <c r="C7" s="22"/>
      <c r="D7" s="22"/>
      <c r="E7" s="22"/>
      <c r="F7" s="22"/>
    </row>
    <row r="8" spans="1:6">
      <c r="B8" s="22"/>
      <c r="C8" s="22"/>
      <c r="D8" s="22"/>
      <c r="E8" s="22"/>
      <c r="F8" s="22"/>
    </row>
    <row r="9" spans="1:6" ht="7.5" customHeight="1"/>
    <row r="10" spans="1:6" ht="15">
      <c r="A10" s="20" t="s">
        <v>7</v>
      </c>
      <c r="B10" s="20"/>
      <c r="C10" s="20"/>
      <c r="D10" s="20"/>
      <c r="E10" s="20"/>
      <c r="F10" s="20"/>
    </row>
    <row r="11" spans="1:6">
      <c r="A11" s="21" t="s">
        <v>8</v>
      </c>
      <c r="B11" s="21"/>
      <c r="C11" s="21"/>
      <c r="D11" s="21"/>
      <c r="E11" s="21"/>
      <c r="F11" s="21"/>
    </row>
    <row r="12" spans="1:6">
      <c r="A12" s="21"/>
      <c r="B12" s="21"/>
      <c r="C12" s="21"/>
      <c r="D12" s="21"/>
      <c r="E12" s="21"/>
      <c r="F12" s="21"/>
    </row>
    <row r="13" spans="1:6">
      <c r="A13" s="21"/>
      <c r="B13" s="21"/>
      <c r="C13" s="21"/>
      <c r="D13" s="21"/>
      <c r="E13" s="21"/>
      <c r="F13" s="21"/>
    </row>
    <row r="15" spans="1:6" ht="15">
      <c r="A15" s="20" t="s">
        <v>9</v>
      </c>
      <c r="B15" s="20"/>
      <c r="C15" s="20"/>
      <c r="D15" s="20"/>
      <c r="E15" s="20"/>
      <c r="F15" s="20"/>
    </row>
    <row r="16" spans="1:6" ht="15">
      <c r="A16" s="4" t="s">
        <v>10</v>
      </c>
      <c r="B16" s="21" t="s">
        <v>11</v>
      </c>
      <c r="C16" s="21"/>
      <c r="D16" s="21"/>
      <c r="E16" s="21"/>
      <c r="F16" s="21"/>
    </row>
    <row r="17" spans="1:6" ht="15">
      <c r="A17" s="4" t="s">
        <v>12</v>
      </c>
      <c r="B17" s="21" t="s">
        <v>13</v>
      </c>
      <c r="C17" s="21"/>
      <c r="D17" s="21"/>
      <c r="E17" s="21"/>
      <c r="F17" s="21"/>
    </row>
    <row r="18" spans="1:6" ht="15">
      <c r="A18" s="4" t="s">
        <v>14</v>
      </c>
      <c r="B18" s="21" t="s">
        <v>15</v>
      </c>
      <c r="C18" s="21"/>
      <c r="D18" s="21"/>
      <c r="E18" s="21"/>
      <c r="F18" s="21"/>
    </row>
    <row r="19" spans="1:6" ht="15">
      <c r="A19" s="4" t="s">
        <v>16</v>
      </c>
      <c r="B19" s="21" t="s">
        <v>17</v>
      </c>
      <c r="C19" s="21"/>
      <c r="D19" s="21"/>
      <c r="E19" s="21"/>
      <c r="F19" s="21"/>
    </row>
    <row r="21" spans="1:6" ht="15">
      <c r="A21" s="23" t="s">
        <v>18</v>
      </c>
      <c r="B21" s="23"/>
      <c r="C21" s="23"/>
      <c r="D21" s="23"/>
      <c r="E21" s="23"/>
      <c r="F21" s="23"/>
    </row>
    <row r="22" spans="1:6">
      <c r="A22" s="24" t="s">
        <v>19</v>
      </c>
      <c r="B22" s="24"/>
      <c r="C22" s="24"/>
      <c r="D22" s="24"/>
      <c r="E22" s="24"/>
      <c r="F22" s="24"/>
    </row>
    <row r="23" spans="1:6">
      <c r="A23" s="24"/>
      <c r="B23" s="24"/>
      <c r="C23" s="24"/>
      <c r="D23" s="24"/>
      <c r="E23" s="24"/>
      <c r="F23" s="24"/>
    </row>
    <row r="24" spans="1:6">
      <c r="A24" s="24"/>
      <c r="B24" s="24"/>
      <c r="C24" s="24"/>
      <c r="D24" s="24"/>
      <c r="E24" s="24"/>
      <c r="F24" s="24"/>
    </row>
    <row r="25" spans="1:6">
      <c r="A25" s="24"/>
      <c r="B25" s="24"/>
      <c r="C25" s="24"/>
      <c r="D25" s="24"/>
      <c r="E25" s="24"/>
      <c r="F25" s="24"/>
    </row>
    <row r="26" spans="1:6">
      <c r="A26" s="24"/>
      <c r="B26" s="24"/>
      <c r="C26" s="24"/>
      <c r="D26" s="24"/>
      <c r="E26" s="24"/>
      <c r="F26" s="24"/>
    </row>
  </sheetData>
  <mergeCells count="16">
    <mergeCell ref="B17:F17"/>
    <mergeCell ref="B18:F18"/>
    <mergeCell ref="B19:F19"/>
    <mergeCell ref="A21:F21"/>
    <mergeCell ref="A22:F26"/>
    <mergeCell ref="A1:F2"/>
    <mergeCell ref="A10:F10"/>
    <mergeCell ref="A11:F13"/>
    <mergeCell ref="A15:F15"/>
    <mergeCell ref="B16:F16"/>
    <mergeCell ref="A4:F4"/>
    <mergeCell ref="B5:C5"/>
    <mergeCell ref="E5:F5"/>
    <mergeCell ref="B6:C6"/>
    <mergeCell ref="E6:F6"/>
    <mergeCell ref="B7:F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1"/>
  <sheetViews>
    <sheetView workbookViewId="0">
      <selection activeCell="B5" sqref="B5"/>
    </sheetView>
  </sheetViews>
  <sheetFormatPr defaultRowHeight="14.25"/>
  <cols>
    <col min="1" max="1" width="43" customWidth="1"/>
    <col min="2" max="2" width="23" customWidth="1"/>
    <col min="3" max="3" width="32" customWidth="1"/>
    <col min="4" max="4" width="20" customWidth="1"/>
    <col min="5" max="5" width="10" customWidth="1"/>
  </cols>
  <sheetData>
    <row r="1" spans="1:5">
      <c r="A1" s="19" t="s">
        <v>20</v>
      </c>
      <c r="B1" s="19"/>
      <c r="C1" s="19"/>
      <c r="D1" s="19"/>
      <c r="E1" s="19"/>
    </row>
    <row r="2" spans="1:5">
      <c r="A2" s="19"/>
      <c r="B2" s="19"/>
      <c r="C2" s="19"/>
      <c r="D2" s="19"/>
      <c r="E2" s="19"/>
    </row>
    <row r="4" spans="1:5" ht="15">
      <c r="A4" s="1" t="s">
        <v>21</v>
      </c>
      <c r="B4" s="1" t="s">
        <v>22</v>
      </c>
      <c r="C4" s="1" t="s">
        <v>23</v>
      </c>
      <c r="D4" s="1" t="s">
        <v>24</v>
      </c>
      <c r="E4" s="1" t="s">
        <v>25</v>
      </c>
    </row>
    <row r="5" spans="1:5" ht="32.1" customHeight="1">
      <c r="A5" s="4" t="s">
        <v>26</v>
      </c>
      <c r="B5" s="2"/>
      <c r="C5" s="5" t="s">
        <v>27</v>
      </c>
      <c r="D5" s="3" t="str">
        <f>IF(B5="","","ΚΑΤΑΧΩΡΗΘΗΚΕ")</f>
        <v/>
      </c>
      <c r="E5" s="6">
        <v>0</v>
      </c>
    </row>
    <row r="6" spans="1:5" ht="32.1" customHeight="1">
      <c r="A6" s="4" t="s">
        <v>28</v>
      </c>
      <c r="B6" s="2"/>
      <c r="C6" s="5" t="s">
        <v>29</v>
      </c>
      <c r="D6" s="3" t="str">
        <f>IF(B6="","","ΚΑΤΑΧΩΡΗΘΗΚΕ")</f>
        <v/>
      </c>
      <c r="E6" s="6">
        <v>0</v>
      </c>
    </row>
    <row r="7" spans="1:5" ht="32.1" customHeight="1">
      <c r="A7" s="4" t="s">
        <v>30</v>
      </c>
      <c r="B7" s="2"/>
      <c r="C7" s="5" t="s">
        <v>31</v>
      </c>
      <c r="D7" s="3" t="str">
        <f>IF(B7="","","ΚΑΤΑΧΩΡΗΘΗΚΕ")</f>
        <v/>
      </c>
      <c r="E7" s="6">
        <v>0</v>
      </c>
    </row>
    <row r="8" spans="1:5" ht="32.1" customHeight="1">
      <c r="A8" s="4" t="s">
        <v>32</v>
      </c>
      <c r="B8" s="2"/>
      <c r="C8" s="5" t="s">
        <v>33</v>
      </c>
      <c r="D8" s="3" t="str">
        <f>IF(B8="","",IF(OR(B8="&lt; 6 μήνες",B8="6–12 μήνες"),"ΠΛΗΡΟΦΟΡΙΑ",IF(B8="1–2 χρόνια","ΠΑΡΑΚΟΛΟΥΘΗΣΗ",IF(B8="Δεν γνωρίζω","ΑΓΝΩΣΤΟ","ΕΛΕΓΧΟΣ ΣΥΝΤΗΡΗΣΗΣ"))))</f>
        <v/>
      </c>
      <c r="E8" s="6" t="str">
        <f>IF(B8="","",IF(OR(B8="2–3 χρόνια",B8="&gt; 3 χρόνια"),1,0))</f>
        <v/>
      </c>
    </row>
    <row r="9" spans="1:5" ht="32.1" customHeight="1">
      <c r="A9" s="4" t="s">
        <v>34</v>
      </c>
      <c r="B9" s="2"/>
      <c r="C9" s="5" t="s">
        <v>35</v>
      </c>
      <c r="D9" s="3" t="str">
        <f>IF(B9="","",IF(B9="Όχι","ΟΚ",IF(B9="Ήπια","ΠΑΡΑΚΟΛΟΥΘΗΣΗ",IF(B9="Έντονη","ΠΡΟΣΟΧΗ","ΚΡΙΣΙΜΟ"))))</f>
        <v/>
      </c>
      <c r="E9" s="6" t="str">
        <f>IF(B9="","",IF(B9="Όχι",0,IF(B9="Ήπια",1,IF(B9="Έντονη",2,3))))</f>
        <v/>
      </c>
    </row>
    <row r="10" spans="1:5" ht="32.1" customHeight="1">
      <c r="A10" s="4" t="s">
        <v>36</v>
      </c>
      <c r="B10" s="2"/>
      <c r="C10" s="5" t="s">
        <v>37</v>
      </c>
      <c r="D10" s="3" t="str">
        <f>IF(B10="","",IF(B10="Όχι","ΟΚ",IF(B10="Μερικές φορές","ΠΑΡΑΚΟΛΟΥΘΗΣΗ","ΠΡΟΣΟΧΗ")))</f>
        <v/>
      </c>
      <c r="E10" s="6" t="str">
        <f>IF(B10="","",IF(B10="Όχι",0,IF(B10="Μερικές φορές",1,2)))</f>
        <v/>
      </c>
    </row>
    <row r="11" spans="1:5" ht="32.1" customHeight="1">
      <c r="A11" s="4" t="s">
        <v>38</v>
      </c>
      <c r="B11" s="2"/>
      <c r="C11" s="5" t="s">
        <v>39</v>
      </c>
      <c r="D11" s="3" t="str">
        <f>IF(B11="","",IF(B11="Ναι","ΠΡΟΣΟΧΗ",IF(B11="Όχι","ΟΚ","ΑΓΝΩΣΤΟ")))</f>
        <v/>
      </c>
      <c r="E11" s="6" t="str">
        <f>IF(B11="","",IF(B11="Ναι",1,0))</f>
        <v/>
      </c>
    </row>
    <row r="12" spans="1:5" ht="32.1" customHeight="1">
      <c r="A12" s="4" t="s">
        <v>40</v>
      </c>
      <c r="B12" s="2"/>
      <c r="C12" s="5" t="s">
        <v>41</v>
      </c>
      <c r="D12" s="3" t="str">
        <f>IF(B12="","",IF(B12="Ναι","ΚΡΙΣΙΜΟ",IF(B12="Όχι","ΟΚ","ΑΓΝΩΣΤΟ")))</f>
        <v/>
      </c>
      <c r="E12" s="6" t="str">
        <f>IF(B12="","",IF(B12="Ναι",5,0))</f>
        <v/>
      </c>
    </row>
    <row r="13" spans="1:5" ht="32.1" customHeight="1">
      <c r="A13" s="4" t="s">
        <v>42</v>
      </c>
      <c r="B13" s="2"/>
      <c r="C13" s="5" t="s">
        <v>43</v>
      </c>
      <c r="D13" s="3" t="str">
        <f>IF(B13="","",IF(B13="Δεν υπάρχει / πολύ λεπτή","ΟΚ",IF(B13="Μέτρια","ΠΑΡΑΚΟΛΟΥΘΗΣΗ",IF(B13="Παχιά","ΠΡΟΣΟΧΗ","ΑΓΝΩΣΤΟ"))))</f>
        <v/>
      </c>
      <c r="E13" s="6" t="str">
        <f>IF(B13="","",IF(B13="Μέτρια",1,IF(B13="Παχιά",2,0)))</f>
        <v/>
      </c>
    </row>
    <row r="14" spans="1:5" ht="32.1" customHeight="1">
      <c r="A14" s="4" t="s">
        <v>44</v>
      </c>
      <c r="B14" s="2"/>
      <c r="C14" s="5" t="s">
        <v>45</v>
      </c>
      <c r="D14" s="3" t="str">
        <f>IF(B14="","",IF(B14="Ναι","ΠΑΡΑΚΟΛΟΥΘΗΣΗ",IF(B14="Όχι","ΟΚ","ΑΓΝΩΣΤΟ")))</f>
        <v/>
      </c>
      <c r="E14" s="6" t="str">
        <f>IF(B14="","",IF(B14="Ναι",1,0))</f>
        <v/>
      </c>
    </row>
    <row r="15" spans="1:5" ht="32.1" customHeight="1">
      <c r="A15" s="4" t="s">
        <v>46</v>
      </c>
      <c r="B15" s="2"/>
      <c r="C15" s="5" t="s">
        <v>47</v>
      </c>
      <c r="D15" s="3" t="str">
        <f>IF(B15="","",IF(B15="Όχι","ΟΚ",IF(B15="Μερικές φορές","ΠΑΡΑΚΟΛΟΥΘΗΣΗ",IF(B15="Συχνά","ΠΡΟΣΟΧΗ","ΑΓΝΩΣΤΟ"))))</f>
        <v/>
      </c>
      <c r="E15" s="6" t="str">
        <f>IF(B15="","",IF(B15="Μερικές φορές",1,IF(B15="Συχνά",2,0)))</f>
        <v/>
      </c>
    </row>
    <row r="16" spans="1:5" ht="32.1" customHeight="1">
      <c r="A16" s="4" t="s">
        <v>48</v>
      </c>
      <c r="B16" s="2"/>
      <c r="C16" s="5" t="s">
        <v>49</v>
      </c>
      <c r="D16" s="3" t="str">
        <f>IF(B16="","",IF(B16="Ναι","ΠΑΡΑΚΟΛΟΥΘΗΣΗ",IF(B16="Όχι","ΟΚ","ΑΓΝΩΣΤΟ")))</f>
        <v/>
      </c>
      <c r="E16" s="6" t="str">
        <f>IF(B16="","",IF(B16="Ναι",1,0))</f>
        <v/>
      </c>
    </row>
    <row r="17" spans="1:5" ht="32.1" customHeight="1">
      <c r="A17" s="4" t="s">
        <v>50</v>
      </c>
      <c r="B17" s="2"/>
      <c r="C17" s="5" t="s">
        <v>51</v>
      </c>
      <c r="D17" s="3" t="str">
        <f>IF(B17="","",IF(B17="Ναι","ΠΑΡΑΚΟΛΟΥΘΗΣΗ",IF(B17="Όχι","ΟΚ","ΑΓΝΩΣΤΟ")))</f>
        <v/>
      </c>
      <c r="E17" s="6" t="str">
        <f>IF(B17="","",IF(B17="Ναι",1,0))</f>
        <v/>
      </c>
    </row>
    <row r="18" spans="1:5" ht="32.1" customHeight="1">
      <c r="A18" s="4" t="s">
        <v>52</v>
      </c>
      <c r="B18" s="2"/>
      <c r="C18" s="5" t="s">
        <v>53</v>
      </c>
      <c r="D18" s="3" t="str">
        <f>IF(B18="","",IF(OR(B18="Καθόλου / σπάνια",B18="Μερικές φορές"),"ΟΚ",IF(B18="Δεν γνωρίζω","ΑΓΝΩΣΤΟ","ΧΗΜΙΚΗ ΕΠΙΒΑΡΥΝΣΗ")))</f>
        <v/>
      </c>
      <c r="E18" s="6" t="str">
        <f>IF(B18="","",IF(B18="Συχνά",2,IF(B18="Καθημερινά",3,0)))</f>
        <v/>
      </c>
    </row>
    <row r="19" spans="1:5" ht="32.1" customHeight="1">
      <c r="A19" s="4" t="s">
        <v>54</v>
      </c>
      <c r="B19" s="2"/>
      <c r="C19" s="5" t="s">
        <v>55</v>
      </c>
      <c r="D19" s="3" t="str">
        <f>IF(B19="","",IF(OR(B19="Καθόλου / σπάνια",B19="Μερικές φορές"),"ΟΚ",IF(B19="Δεν γνωρίζω","ΑΓΝΩΣΤΟ","ΧΗΜΙΚΗ ΕΠΙΒΑΡΥΝΣΗ")))</f>
        <v/>
      </c>
      <c r="E19" s="6" t="str">
        <f>IF(B19="","",IF(B19="Συχνά",2,IF(B19="Καθημερινά",3,0)))</f>
        <v/>
      </c>
    </row>
    <row r="20" spans="1:5" ht="32.1" customHeight="1">
      <c r="A20" s="4" t="s">
        <v>56</v>
      </c>
      <c r="B20" s="2"/>
      <c r="C20" s="5" t="s">
        <v>57</v>
      </c>
      <c r="D20" s="3" t="str">
        <f>IF(B20="","",IF(B20="Όχι","ΟΚ",IF(B20="Μερικές φορές","ΠΑΡΑΚΟΛΟΥΘΗΣΗ",IF(B20="Συχνά","ΠΡΟΣΟΧΗ","ΑΓΝΩΣΤΟ"))))</f>
        <v/>
      </c>
      <c r="E20" s="6" t="str">
        <f>IF(B20="","",IF(B20="Μερικές φορές",1,IF(B20="Συχνά",2,0)))</f>
        <v/>
      </c>
    </row>
    <row r="21" spans="1:5" ht="32.1" customHeight="1">
      <c r="A21" s="4" t="s">
        <v>58</v>
      </c>
      <c r="B21" s="2"/>
      <c r="C21" s="5" t="s">
        <v>59</v>
      </c>
      <c r="D21" s="3" t="str">
        <f>IF(B21="","",IF(B21="Όχι","ΟΚ",IF(B21="Μερικές φορές","ΠΑΡΑΚΟΛΟΥΘΗΣΗ",IF(B21="Συχνά","ΠΡΟΣΟΧΗ","ΑΓΝΩΣΤΟ"))))</f>
        <v/>
      </c>
      <c r="E21" s="6" t="str">
        <f>IF(B21="","",IF(B21="Μερικές φορές",1,IF(B21="Συχνά",2,0)))</f>
        <v/>
      </c>
    </row>
  </sheetData>
  <mergeCells count="1">
    <mergeCell ref="A1:E2"/>
  </mergeCells>
  <conditionalFormatting sqref="D5:D21">
    <cfRule type="expression" dxfId="11" priority="1">
      <formula>OR(D5="ΟΚ",D5="ΚΑΤΑΧΩΡΗΘΗΚΕ",D5="ΠΛΗΡΟΦΟΡΙΑ")</formula>
    </cfRule>
    <cfRule type="expression" dxfId="10" priority="2">
      <formula>OR(D5="ΠΑΡΑΚΟΛΟΥΘΗΣΗ",D5="ΑΓΝΩΣΤΟ")</formula>
    </cfRule>
    <cfRule type="expression" dxfId="9" priority="3">
      <formula>OR(D5="ΠΡΟΣΟΧΗ",D5="ΧΗΜΙΚΗ ΕΠΙΒΑΡΥΝΣΗ",D5="ΕΛΕΓΧΟΣ ΣΥΝΤΗΡΗΣΗΣ")</formula>
    </cfRule>
    <cfRule type="expression" dxfId="8" priority="4">
      <formula>D5="ΚΡΙΣΙΜΟ"</formula>
    </cfRule>
  </conditionalFormatting>
  <dataValidations count="10">
    <dataValidation type="list" sqref="B5" xr:uid="{00000000-0002-0000-0100-000000000000}">
      <formula1>"Απλός βόθρος,Σηπτική δεξαμενή,Δεν γνωρίζω"</formula1>
    </dataValidation>
    <dataValidation type="list" sqref="B6" xr:uid="{00000000-0002-0000-0100-000001000000}">
      <formula1>"Κατοικία,Ξενοδοχείο / κατάλυμα,Επιχείρηση,Άλλο"</formula1>
    </dataValidation>
    <dataValidation sqref="B7" xr:uid="{00000000-0002-0000-0100-000002000000}">
      <formula1>1</formula1>
      <formula2>5000</formula2>
    </dataValidation>
    <dataValidation type="list" sqref="B8" xr:uid="{00000000-0002-0000-0100-000003000000}">
      <formula1>"&lt; 6 μήνες,6–12 μήνες,1–2 χρόνια,2–3 χρόνια,&gt; 3 χρόνια,Δεν γνωρίζω"</formula1>
    </dataValidation>
    <dataValidation type="list" sqref="B9" xr:uid="{00000000-0002-0000-0100-000004000000}">
      <formula1>"Όχι,Ήπια,Έντονη,Πολύ έντονη"</formula1>
    </dataValidation>
    <dataValidation type="list" sqref="B10" xr:uid="{00000000-0002-0000-0100-000005000000}">
      <formula1>"Όχι,Μερικές φορές,Συχνά"</formula1>
    </dataValidation>
    <dataValidation type="list" sqref="B16:B17 B14 B11:B12" xr:uid="{00000000-0002-0000-0100-000006000000}">
      <formula1>"Όχι,Ναι,Δεν γνωρίζω"</formula1>
    </dataValidation>
    <dataValidation type="list" sqref="B13" xr:uid="{00000000-0002-0000-0100-000007000000}">
      <formula1>"Δεν υπάρχει / πολύ λεπτή,Μέτρια,Παχιά,Δεν γνωρίζω"</formula1>
    </dataValidation>
    <dataValidation type="list" sqref="B15 B20:B21" xr:uid="{00000000-0002-0000-0100-000008000000}">
      <formula1>"Όχι,Μερικές φορές,Συχνά,Δεν γνωρίζω"</formula1>
    </dataValidation>
    <dataValidation type="list" sqref="B18:B19" xr:uid="{00000000-0002-0000-0100-000009000000}">
      <formula1>"Καθόλου / σπάνια,Μερικές φορές,Συχνά,Καθημερινά,Δεν γνωρίζω"</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7"/>
  <sheetViews>
    <sheetView workbookViewId="0">
      <selection activeCell="B17" sqref="B17"/>
    </sheetView>
  </sheetViews>
  <sheetFormatPr defaultRowHeight="14.25"/>
  <cols>
    <col min="1" max="1" width="34" customWidth="1"/>
    <col min="2" max="2" width="22" customWidth="1"/>
    <col min="3" max="3" width="10" customWidth="1"/>
    <col min="4" max="4" width="20" customWidth="1"/>
    <col min="5" max="5" width="34" customWidth="1"/>
    <col min="6" max="6" width="44" customWidth="1"/>
  </cols>
  <sheetData>
    <row r="1" spans="1:6">
      <c r="A1" s="25" t="s">
        <v>75</v>
      </c>
      <c r="B1" s="25"/>
      <c r="C1" s="25"/>
      <c r="D1" s="25"/>
      <c r="E1" s="25"/>
      <c r="F1" s="25"/>
    </row>
    <row r="2" spans="1:6">
      <c r="A2" s="25"/>
      <c r="B2" s="25"/>
      <c r="C2" s="25"/>
      <c r="D2" s="25"/>
      <c r="E2" s="25"/>
      <c r="F2" s="25"/>
    </row>
    <row r="4" spans="1:6">
      <c r="A4" s="26" t="s">
        <v>76</v>
      </c>
      <c r="B4" s="26"/>
      <c r="C4" s="26"/>
      <c r="D4" s="26"/>
      <c r="E4" s="26"/>
      <c r="F4" s="26"/>
    </row>
    <row r="5" spans="1:6">
      <c r="A5" s="26"/>
      <c r="B5" s="26"/>
      <c r="C5" s="26"/>
      <c r="D5" s="26"/>
      <c r="E5" s="26"/>
      <c r="F5" s="26"/>
    </row>
    <row r="6" spans="1:6">
      <c r="A6" s="26"/>
      <c r="B6" s="26"/>
      <c r="C6" s="26"/>
      <c r="D6" s="26"/>
      <c r="E6" s="26"/>
      <c r="F6" s="26"/>
    </row>
    <row r="8" spans="1:6" ht="33.950000000000003" customHeight="1">
      <c r="A8" s="12" t="s">
        <v>77</v>
      </c>
      <c r="B8" s="12" t="s">
        <v>62</v>
      </c>
      <c r="C8" s="12" t="s">
        <v>63</v>
      </c>
      <c r="D8" s="12" t="s">
        <v>78</v>
      </c>
      <c r="E8" s="12" t="s">
        <v>79</v>
      </c>
      <c r="F8" s="12" t="s">
        <v>64</v>
      </c>
    </row>
    <row r="9" spans="1:6" ht="33.950000000000003" customHeight="1">
      <c r="A9" s="10" t="s">
        <v>80</v>
      </c>
      <c r="B9" s="13"/>
      <c r="D9" s="11" t="s">
        <v>81</v>
      </c>
      <c r="F9" t="s">
        <v>82</v>
      </c>
    </row>
    <row r="10" spans="1:6" ht="33.950000000000003" customHeight="1">
      <c r="A10" s="10" t="s">
        <v>83</v>
      </c>
      <c r="B10" s="13"/>
      <c r="C10" t="s">
        <v>84</v>
      </c>
      <c r="D10" s="11" t="s">
        <v>85</v>
      </c>
      <c r="F10" t="s">
        <v>86</v>
      </c>
    </row>
    <row r="11" spans="1:6" ht="33.950000000000003" customHeight="1">
      <c r="A11" s="10" t="s">
        <v>87</v>
      </c>
      <c r="B11" s="13"/>
      <c r="C11" t="s">
        <v>84</v>
      </c>
      <c r="D11" s="11" t="s">
        <v>85</v>
      </c>
      <c r="F11" t="s">
        <v>86</v>
      </c>
    </row>
    <row r="12" spans="1:6" ht="33.950000000000003" customHeight="1">
      <c r="A12" s="10" t="s">
        <v>88</v>
      </c>
      <c r="B12" s="13"/>
      <c r="C12" t="s">
        <v>84</v>
      </c>
      <c r="D12" s="11" t="s">
        <v>85</v>
      </c>
      <c r="F12" t="s">
        <v>89</v>
      </c>
    </row>
    <row r="13" spans="1:6" ht="33.950000000000003" customHeight="1">
      <c r="A13" s="10" t="s">
        <v>90</v>
      </c>
      <c r="B13" s="13"/>
      <c r="C13" t="s">
        <v>84</v>
      </c>
      <c r="D13" s="11" t="s">
        <v>85</v>
      </c>
      <c r="F13" t="s">
        <v>91</v>
      </c>
    </row>
    <row r="14" spans="1:6" ht="33.950000000000003" customHeight="1">
      <c r="A14" s="10" t="s">
        <v>92</v>
      </c>
      <c r="B14" s="14" t="str">
        <f>IF(B9="Ορθογώνια",IF(OR(B10="",B11="",B13=""),"",B10*B11*B13/1000),IF(B9="Κυλινδρική",IF(OR(B12="",B13=""),"",PI()*(B12^2/4)*B13/1000),""))</f>
        <v/>
      </c>
      <c r="C14" s="15" t="s">
        <v>93</v>
      </c>
      <c r="D14" s="18" t="s">
        <v>94</v>
      </c>
      <c r="E14" s="16" t="str">
        <f>IF(B14="","",B14/1000)</f>
        <v/>
      </c>
      <c r="F14" t="s">
        <v>95</v>
      </c>
    </row>
    <row r="15" spans="1:6" ht="33.950000000000003" customHeight="1">
      <c r="A15" s="10" t="s">
        <v>96</v>
      </c>
      <c r="B15" s="13"/>
      <c r="D15" s="11" t="s">
        <v>85</v>
      </c>
      <c r="E15" s="17" t="str">
        <f>IF(B15="","",IF(AND(B15&gt;=Ρυθμίσεις!$B$7,B15&lt;Ρυθμίσεις!$B$8),"ΕΝΔΕΙΚΤΙΚΑ ΕΝΤΟΣ ΕΥΡΟΥΣ","ΕΚΤΟΣ ΕΠΙΘΥΜΗΤΟΥ ΕΥΡΟΥΣ"))</f>
        <v/>
      </c>
      <c r="F15" t="s">
        <v>97</v>
      </c>
    </row>
    <row r="16" spans="1:6" ht="33.950000000000003" customHeight="1">
      <c r="A16" s="10" t="s">
        <v>98</v>
      </c>
      <c r="B16" s="13"/>
      <c r="D16" s="11" t="s">
        <v>81</v>
      </c>
      <c r="E16" s="17" t="str">
        <f>IF(B16="","",IF(B16="Δεν μετρήθηκε","ΔΕΝ ΜΕΤΡΗΘΗΚΕ",IF(B16="Ναι","ΘΕΤΙΚΗ ΕΝΔΕΙΞΗ – ΕΛΕΓΧΟΣ ΠΗΓΗΣ ΧΛΩΡΙΟΥ",IF(B16="Αμφίβολο","ΕΠΑΝΑΛΗΨΗ / ΕΠΙΒΕΒΑΙΩΣΗ","ΧΩΡΙΣ ΘΕΤΙΚΗ ΕΝΔΕΙΞΗ"))))</f>
        <v/>
      </c>
      <c r="F16" t="s">
        <v>99</v>
      </c>
    </row>
    <row r="17" spans="1:6" ht="33.950000000000003" customHeight="1">
      <c r="A17" s="10" t="s">
        <v>100</v>
      </c>
      <c r="B17" s="13"/>
      <c r="D17" s="11" t="s">
        <v>81</v>
      </c>
      <c r="E17" s="17" t="str">
        <f>IF(B17="","",IF(B17="Ναι","ΧΡΗΣΙΜΟ ΓΙΑ ΑΠΟΜΑΚΡΥΣΜΕΝΗ ΑΞΙΟΛΟΓΗΣΗ",""))</f>
        <v/>
      </c>
      <c r="F17" t="s">
        <v>101</v>
      </c>
    </row>
  </sheetData>
  <mergeCells count="2">
    <mergeCell ref="A1:F2"/>
    <mergeCell ref="A4:F6"/>
  </mergeCells>
  <conditionalFormatting sqref="B10:B11">
    <cfRule type="expression" dxfId="7" priority="4">
      <formula>$B$9="Κυλινδρική"</formula>
    </cfRule>
  </conditionalFormatting>
  <conditionalFormatting sqref="B12">
    <cfRule type="expression" dxfId="6" priority="5">
      <formula>$B$9="Ορθογώνια"</formula>
    </cfRule>
  </conditionalFormatting>
  <conditionalFormatting sqref="D9:D17">
    <cfRule type="expression" dxfId="5" priority="1">
      <formula>D9="ΧΕΙΡΟΚΙΝΗΤΑ"</formula>
    </cfRule>
    <cfRule type="expression" dxfId="4" priority="2">
      <formula>D9="ΛΙΣΤΑ ΕΠΙΛΟΓΗΣ"</formula>
    </cfRule>
    <cfRule type="expression" dxfId="3" priority="3">
      <formula>D9="ΑΥΤΟΜΑΤΑ"</formula>
    </cfRule>
  </conditionalFormatting>
  <dataValidations count="5">
    <dataValidation type="list" allowBlank="1" sqref="B9" xr:uid="{00000000-0002-0000-0200-000000000000}">
      <formula1>"Ορθογώνια,Κυλινδρική,Δεν γνωρίζω"</formula1>
    </dataValidation>
    <dataValidation type="decimal" allowBlank="1" showErrorMessage="1" errorTitle="Μη έγκυρη μέτρηση" error="Γράψτε θετικό αριθμό σε εκατοστά (cm)." sqref="B10:B13" xr:uid="{00000000-0002-0000-0200-000001000000}">
      <formula1>0.01</formula1>
      <formula2>10000000</formula2>
    </dataValidation>
    <dataValidation type="decimal" allowBlank="1" showErrorMessage="1" errorTitle="Μη έγκυρο pH" error="Το pH πρέπει να είναι από 0 έως 14." sqref="B15" xr:uid="{00000000-0002-0000-0200-000005000000}">
      <formula1>0</formula1>
      <formula2>14</formula2>
    </dataValidation>
    <dataValidation type="list" allowBlank="1" sqref="B16" xr:uid="{00000000-0002-0000-0200-000006000000}">
      <formula1>"Όχι,Ναι,Αμφίβολο,Δεν μετρήθηκε"</formula1>
    </dataValidation>
    <dataValidation type="list" allowBlank="1" sqref="B17" xr:uid="{00000000-0002-0000-0200-000007000000}">
      <formula1>"Όχι,Ναι"</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5"/>
  <sheetViews>
    <sheetView topLeftCell="A26" workbookViewId="0">
      <selection activeCell="M29" sqref="M29"/>
    </sheetView>
  </sheetViews>
  <sheetFormatPr defaultRowHeight="14.25"/>
  <cols>
    <col min="1" max="1" width="28" customWidth="1"/>
    <col min="2" max="6" width="18" customWidth="1"/>
    <col min="8" max="8" width="3" customWidth="1"/>
  </cols>
  <sheetData>
    <row r="1" spans="1:8" ht="30" customHeight="1">
      <c r="A1" s="27" t="s">
        <v>102</v>
      </c>
      <c r="B1" s="27"/>
      <c r="C1" s="27"/>
      <c r="D1" s="27"/>
      <c r="E1" s="27"/>
      <c r="F1" s="27"/>
    </row>
    <row r="2" spans="1:8" ht="30" customHeight="1">
      <c r="A2" s="27"/>
      <c r="B2" s="27"/>
      <c r="C2" s="27"/>
      <c r="D2" s="27"/>
      <c r="E2" s="27"/>
      <c r="F2" s="27"/>
      <c r="H2" s="7">
        <f>SUM(Ερωτηματολόγιο!E8:E21)</f>
        <v>0</v>
      </c>
    </row>
    <row r="3" spans="1:8">
      <c r="A3" s="27"/>
      <c r="B3" s="27"/>
      <c r="C3" s="27"/>
      <c r="D3" s="27"/>
      <c r="E3" s="27"/>
      <c r="F3" s="27"/>
      <c r="H3" s="7" t="str">
        <f>IF(OR(Ερωτηματολόγιο!B12="Ναι",AND('Απλές Μετρήσεις'!B15&lt;&gt;"",OR('Απλές Μετρήσεις'!B15&lt;Ρυθμίσεις!$B$7,'Απλές Μετρήσεις'!B15&gt;=Ρυθμίσεις!$B$8)),H2&gt;=Ρυθμίσεις!$B$6),"ΚΟΚΚΙΝΗ",IF(H2&gt;Ρυθμίσεις!$B$4,"ΠΟΡΤΟΚΑΛΙ","ΠΡΑΣΙΝΗ"))</f>
        <v>ΠΡΑΣΙΝΗ</v>
      </c>
    </row>
    <row r="4" spans="1:8" ht="15">
      <c r="A4" s="9" t="s">
        <v>103</v>
      </c>
      <c r="B4" s="28" t="str">
        <f>IF(COUNTA(Ερωτηματολόγιο!B5:B21)=0,"Συμπληρώστε πρώτα το ερωτηματολόγιο",H3)</f>
        <v>Συμπληρώστε πρώτα το ερωτηματολόγιο</v>
      </c>
      <c r="C4" s="28"/>
      <c r="D4" s="28"/>
      <c r="E4" s="28"/>
      <c r="F4" s="28"/>
    </row>
    <row r="5" spans="1:8">
      <c r="B5" s="28"/>
      <c r="C5" s="28"/>
      <c r="D5" s="28"/>
      <c r="E5" s="28"/>
      <c r="F5" s="28"/>
    </row>
    <row r="7" spans="1:8" ht="15">
      <c r="A7" s="29" t="s">
        <v>104</v>
      </c>
      <c r="B7" s="29"/>
      <c r="C7" s="29"/>
      <c r="D7" s="29"/>
      <c r="E7" s="29"/>
      <c r="F7" s="29"/>
    </row>
    <row r="8" spans="1:8" ht="27.95" customHeight="1">
      <c r="A8" s="30" t="str">
        <f>IF($B$4="Συμπληρώστε πρώτα το ερωτηματολόγιο","",IF($B$4="ΠΡΑΣΙΝΗ","Χαιρόμαστε να σας βοηθήσουμε να διατηρήσετε την εγκατάστασή σας σε καλή λειτουργική κατάσταση. Επικοινωνήστε μαζί μας για πληροφορίες σχετικά με κατάλληλο πρόγραμμα προληπτικής συντήρησης.",IF($B$4="ΠΟΡΤΟΚΑΛΙ","Έχουν εντοπιστεί ενδείξεις που χρειάζονται προσοχή. Η ομάδα της Net Professional μπορεί να σας βοηθήσει να αξιολογήσετε τα ευρήματα και να επιλέξετε τις κατάλληλες ενέργειες και πρόγραμμα υποστήριξης.","Η αξιολόγηση δείχνει σοβαρές ενδείξεις λειτουργικού προβλήματος. Επικοινωνήστε μαζί μας ώστε να σας βοηθήσουμε να οργανώσετε τα επόμενα βήματα και την κατάλληλη λύση για την εγκατάστασή σας.")))</f>
        <v/>
      </c>
      <c r="B8" s="30"/>
      <c r="C8" s="30"/>
      <c r="D8" s="30"/>
      <c r="E8" s="30"/>
      <c r="F8" s="30"/>
    </row>
    <row r="9" spans="1:8" ht="27.95" customHeight="1">
      <c r="A9" s="30"/>
      <c r="B9" s="30"/>
      <c r="C9" s="30"/>
      <c r="D9" s="30"/>
      <c r="E9" s="30"/>
      <c r="F9" s="30"/>
    </row>
    <row r="10" spans="1:8" ht="27.95" customHeight="1">
      <c r="A10" s="30"/>
      <c r="B10" s="30"/>
      <c r="C10" s="30"/>
      <c r="D10" s="30"/>
      <c r="E10" s="30"/>
      <c r="F10" s="30"/>
    </row>
    <row r="11" spans="1:8" ht="27.95" customHeight="1">
      <c r="A11" s="31" t="s">
        <v>105</v>
      </c>
      <c r="B11" s="31"/>
      <c r="C11" s="31"/>
      <c r="D11" s="31"/>
      <c r="E11" s="31"/>
      <c r="F11" s="31"/>
    </row>
    <row r="12" spans="1:8" ht="27.95" customHeight="1">
      <c r="A12" s="31"/>
      <c r="B12" s="31"/>
      <c r="C12" s="31"/>
      <c r="D12" s="31"/>
      <c r="E12" s="31"/>
      <c r="F12" s="31"/>
    </row>
    <row r="13" spans="1:8" ht="30" customHeight="1">
      <c r="A13" s="3"/>
      <c r="B13" s="3"/>
      <c r="C13" s="3"/>
      <c r="D13" s="3"/>
      <c r="E13" s="3"/>
      <c r="F13" s="3"/>
    </row>
    <row r="14" spans="1:8" ht="30" customHeight="1">
      <c r="A14" s="32" t="s">
        <v>106</v>
      </c>
      <c r="B14" s="32"/>
      <c r="C14" s="32"/>
      <c r="D14" s="32"/>
      <c r="E14" s="32"/>
      <c r="F14" s="32"/>
    </row>
    <row r="15" spans="1:8" ht="27.95" customHeight="1">
      <c r="A15" s="33" t="str">
        <f>IF($B$4="Συμπληρώστε πρώτα το ερωτηματολόγιο","",IF($B$4="ΠΡΑΣΙΝΗ","Δεν προκύπτουν σημαντικές ενδείξεις άμεσης λειτουργικής επιβάρυνσης από τις πληροφορίες που δηλώθηκαν.",IF($B$4="ΠΟΡΤΟΚΑΛΙ","Οι απαντήσεις δείχνουν ενδείξεις λειτουργικής ή/και βιολογικής επιβάρυνσης που χρειάζονται διορθωτικές ενέργειες και παρακολούθηση.","Οι απαντήσεις δείχνουν σοβαρές ενδείξεις λειτουργικής επιβάρυνσης. Απαιτείται αντιμετώπιση της αιτίας και πιθανή τεχνική παρέμβαση.")))</f>
        <v/>
      </c>
      <c r="B15" s="33"/>
      <c r="C15" s="33"/>
      <c r="D15" s="33"/>
      <c r="E15" s="33"/>
      <c r="F15" s="33"/>
    </row>
    <row r="16" spans="1:8" ht="27.95" customHeight="1">
      <c r="A16" s="34"/>
      <c r="B16" s="34"/>
      <c r="C16" s="34"/>
      <c r="D16" s="34"/>
      <c r="E16" s="34"/>
      <c r="F16" s="34"/>
    </row>
    <row r="17" spans="1:6" ht="30" customHeight="1">
      <c r="A17" s="3"/>
      <c r="B17" s="3"/>
      <c r="C17" s="3"/>
      <c r="D17" s="3"/>
      <c r="E17" s="3"/>
      <c r="F17" s="3"/>
    </row>
    <row r="18" spans="1:6" ht="30" customHeight="1">
      <c r="A18" s="32" t="s">
        <v>107</v>
      </c>
      <c r="B18" s="32"/>
      <c r="C18" s="32"/>
      <c r="D18" s="32"/>
      <c r="E18" s="32"/>
      <c r="F18" s="32"/>
    </row>
    <row r="19" spans="1:6" ht="27.95" customHeight="1">
      <c r="A19" s="33" t="str">
        <f>IF(COUNTA(Ερωτηματολόγιο!B5:B21)=0,"",IF(AND(Ερωτηματολόγιο!B12&lt;&gt;"Ναι",NOT(OR(Ερωτηματολόγιο!B9="Έντονη",Ερωτηματολόγιο!B9="Πολύ έντονη")),Ερωτηματολόγιο!B10&lt;&gt;"Συχνά",Ερωτηματολόγιο!B13&lt;&gt;"Παχιά",Ερωτηματολόγιο!B15&lt;&gt;"Συχνά",NOT(OR(Ερωτηματολόγιο!B18="Συχνά",Ερωτηματολόγιο!B18="Καθημερινά")),NOT(OR(Ερωτηματολόγιο!B19="Συχνά",Ερωτηματολόγιο!B19="Καθημερινά")),Ερωτηματολόγιο!B20&lt;&gt;"Συχνά",Ερωτηματολόγιο!B21&lt;&gt;"Συχνά",'Απλές Μετρήσεις'!B16&lt;&gt;"Ναι",OR('Απλές Μετρήσεις'!B15="",AND('Απλές Μετρήσεις'!B15&gt;=Ρυθμίσεις!$B$7,'Απλές Μετρήσεις'!B15&lt;Ρυθμίσεις!$B$8))),"Δεν προέκυψαν κύριες αρνητικές ενδείξεις από τις απαντήσεις που καταχωρήθηκαν.","• "&amp;IF(Ερωτηματολόγιο!B12="Ναι","Υπήρξε υπερχείλιση / επιστροφή λυμάτων. ","")&amp;IF(OR(Ερωτηματολόγιο!B9="Έντονη",Ερωτηματολόγιο!B9="Πολύ έντονη"),"Έντονη δυσοσμία. ","")&amp;IF(Ερωτηματολόγιο!B10="Συχνά","Συχνά αργή απορροή. ","")&amp;IF(Ερωτηματολόγιο!B13="Παχιά","Παχιά επιφανειακή κρούστα. ","")&amp;IF(Ερωτηματολόγιο!B15="Συχνά","Το σύστημα φαίνεται να γεμίζει γρηγορότερα. ","")&amp;IF(OR(Ερωτηματολόγιο!B18="Συχνά",Ερωτηματολόγιο!B18="Καθημερινά"),"Συχνή χρήση χλωριωμένων καθαριστικών. ","")&amp;IF(OR(Ερωτηματολόγιο!B19="Συχνά",Ερωτηματολόγιο!B19="Καθημερινά"),"Συχνή χρήση ισχυρών όξινων/αλκαλικών καθαριστικών. ","")&amp;IF(Ερωτηματολόγιο!B20="Συχνά","Συχνή εισροή λιπών/ελαίων. ","")&amp;IF(Ερωτηματολόγιο!B21="Συχνά","Συχνή εισροή μη διασπώμενων υλικών. ","")&amp;IF('Απλές Μετρήσεις'!B16="Ναι","Θετική ένδειξη υπολειμματικού χλωρίου σε screening. ","")&amp;IF(AND('Απλές Μετρήσεις'!B15&lt;&gt;"",OR('Απλές Μετρήσεις'!B15&lt;Ρυθμίσεις!$B$7,'Απλές Μετρήσεις'!B15&gt;=Ρυθμίσεις!$B$8)),"pH εκτός ενδεικτικού εύρους. ","")))</f>
        <v/>
      </c>
      <c r="B19" s="33"/>
      <c r="C19" s="33"/>
      <c r="D19" s="33"/>
      <c r="E19" s="33"/>
      <c r="F19" s="33"/>
    </row>
    <row r="20" spans="1:6" ht="27.95" customHeight="1">
      <c r="A20" s="33"/>
      <c r="B20" s="33"/>
      <c r="C20" s="33"/>
      <c r="D20" s="33"/>
      <c r="E20" s="33"/>
      <c r="F20" s="33"/>
    </row>
    <row r="21" spans="1:6" ht="27.95" customHeight="1">
      <c r="A21" s="33"/>
      <c r="B21" s="33"/>
      <c r="C21" s="33"/>
      <c r="D21" s="33"/>
      <c r="E21" s="33"/>
      <c r="F21" s="33"/>
    </row>
    <row r="22" spans="1:6" ht="15">
      <c r="A22" s="1"/>
      <c r="B22" s="1"/>
      <c r="C22" s="1"/>
      <c r="D22" s="1"/>
      <c r="E22" s="1"/>
      <c r="F22" s="1"/>
    </row>
    <row r="23" spans="1:6" ht="30" customHeight="1">
      <c r="A23" s="32" t="s">
        <v>108</v>
      </c>
      <c r="B23" s="32"/>
      <c r="C23" s="32"/>
      <c r="D23" s="32"/>
      <c r="E23" s="32"/>
      <c r="F23" s="32"/>
    </row>
    <row r="24" spans="1:6" ht="27.95" customHeight="1">
      <c r="A24" s="35" t="str">
        <f>IF($B$4="ΠΡΑΣΙΝΗ","Συνεχίστε την κανονική χρήση και την προληπτική συντήρηση. Παρακολουθείτε οσμές, ταχύτητα απορροής και συχνότητα πλήρωσης.",IF($B$4="ΠΟΡΤΟΚΑΛΙ","Περιορίστε τις επιβαρυντικές εισροές (λίπη, μη διασπώμενα υλικά, υπερβολική χρήση ισχυρών χημικών), εφαρμόστε διορθωτική διαχείριση και επανεκτιμήστε την κατάσταση σε 7–14 ημέρες. Αν το πρόβλημα επιμένει, ζητήστε τεχνική αξιολόγηση.",IF($B$4="ΚΟΚΚΙΝΗ","Αν υπάρχει υπερχείλιση, επιστροφή λυμάτων ή σοβαρή απόφραξη, προέχει τεχνική παρέμβαση / άντληση / απόφραξη ανάλογα με την αιτία. Μην βασιστείτε σε προϊόν ως μοναδική ενέργεια. Μετά την αποκατάσταση, εφαρμόζεται πρόγραμμα συντήρησης.","")))</f>
        <v/>
      </c>
      <c r="B24" s="35"/>
      <c r="C24" s="35"/>
      <c r="D24" s="35"/>
      <c r="E24" s="35"/>
      <c r="F24" s="35"/>
    </row>
    <row r="25" spans="1:6" ht="27.95" customHeight="1">
      <c r="A25" s="35"/>
      <c r="B25" s="35"/>
      <c r="C25" s="35"/>
      <c r="D25" s="35"/>
      <c r="E25" s="35"/>
      <c r="F25" s="35"/>
    </row>
    <row r="26" spans="1:6" ht="27.95" customHeight="1">
      <c r="A26" s="35"/>
      <c r="B26" s="35"/>
      <c r="C26" s="35"/>
      <c r="D26" s="35"/>
      <c r="E26" s="35"/>
      <c r="F26" s="35"/>
    </row>
    <row r="27" spans="1:6" ht="27.95" customHeight="1">
      <c r="A27" s="33"/>
      <c r="B27" s="33"/>
      <c r="C27" s="33"/>
      <c r="D27" s="33"/>
      <c r="E27" s="33"/>
      <c r="F27" s="33"/>
    </row>
    <row r="28" spans="1:6" ht="15">
      <c r="A28" s="1"/>
      <c r="B28" s="1"/>
      <c r="C28" s="1"/>
      <c r="D28" s="1"/>
      <c r="E28" s="1"/>
      <c r="F28" s="1"/>
    </row>
    <row r="29" spans="1:6" ht="30" customHeight="1">
      <c r="A29" s="36" t="s">
        <v>109</v>
      </c>
      <c r="B29" s="36"/>
      <c r="C29" s="36"/>
      <c r="D29" s="36"/>
      <c r="E29" s="36"/>
      <c r="F29" s="36"/>
    </row>
    <row r="30" spans="1:6" ht="27.95" customHeight="1">
      <c r="A30" s="40" t="str">
        <f>IF($B$4="ΠΡΑΣΙΝΗ","ΣΥΝΤΗΡΗΣΗ ΜΕ ΒΙΟΕΝΖΥΜΑΤΙΚΑ ΚΑΘΑΡΙΣΤΙΚΑ για υποστήριξη της ομαλής λειτουργίας, σύμφωνα με τις οδηγίες του επιλεγμένου προϊόντος.",IF($B$4="ΠΟΡΤΟΚΑΛΙ","ΕΝΙΣΧΥΜΕΝΗ ΒΙΟΕΝΖΥΜΑΤΙΚΗ ΘΕΡΑΠΕΙΑ ως μέρος της συνολικής διορθωτικής διαχείρισης, με παρακολούθηση της κατάστασης."&amp;IF(OR(Ερωτηματολόγιο!B18="Συχνά",Ερωτηματολόγιο!B18="Καθημερινά",'Απλές Μετρήσεις'!B16="Ναι")," Πριν από ενισχυμένη βιολογική εφαρμογή, ελέγξτε και περιορίστε την πηγή χλωρίου/ισχυρών οξειδωτικών.",""),IF($B$4="ΚΟΚΚΙΝΗ","ΔΙΟΡΘΩΤΙΚΗ ΒΙΟΕΝΖΥΜΑΤΙΚΗ ΘΕΡΑΠΕΙΑ μπορεί να ενταχθεί μετά ή παράλληλα με την αντιμετώπιση της πραγματικής αιτίας. Σε υπερχείλιση, απόφραξη ή ανάγκη άντλησης, προέχει η τεχνική αποκατάσταση."&amp;IF(OR(Ερωτηματολόγιο!B18="Συχνά",Ερωτηματολόγιο!B18="Καθημερινά",'Απλές Μετρήσεις'!B16="Ναι")," Ελέγξτε/περιορίστε πρώτα την πηγή χλωρίου ή ισχυρών χημικών.",""),"")))</f>
        <v/>
      </c>
      <c r="B30" s="40"/>
      <c r="C30" s="40"/>
      <c r="D30" s="40"/>
      <c r="E30" s="40"/>
      <c r="F30" s="40"/>
    </row>
    <row r="31" spans="1:6" ht="27.95" customHeight="1">
      <c r="A31" s="40"/>
      <c r="B31" s="40"/>
      <c r="C31" s="40"/>
      <c r="D31" s="40"/>
      <c r="E31" s="40"/>
      <c r="F31" s="40"/>
    </row>
    <row r="32" spans="1:6" ht="27.95" customHeight="1">
      <c r="A32" s="40"/>
      <c r="B32" s="40"/>
      <c r="C32" s="40"/>
      <c r="D32" s="40"/>
      <c r="E32" s="40"/>
      <c r="F32" s="40"/>
    </row>
    <row r="33" spans="1:6" ht="27.95" customHeight="1">
      <c r="A33" s="41"/>
      <c r="B33" s="41"/>
      <c r="C33" s="41"/>
      <c r="D33" s="41"/>
      <c r="E33" s="41"/>
      <c r="F33" s="41"/>
    </row>
    <row r="34" spans="1:6" ht="15">
      <c r="A34" s="1"/>
      <c r="B34" s="1"/>
      <c r="C34" s="1"/>
      <c r="D34" s="1"/>
      <c r="E34" s="1"/>
      <c r="F34" s="1"/>
    </row>
    <row r="35" spans="1:6" ht="15">
      <c r="A35" s="32" t="s">
        <v>110</v>
      </c>
      <c r="B35" s="32"/>
      <c r="C35" s="32"/>
      <c r="D35" s="32"/>
      <c r="E35" s="32"/>
      <c r="F35" s="32"/>
    </row>
    <row r="36" spans="1:6" ht="27.95" customHeight="1">
      <c r="A36" s="37" t="s">
        <v>111</v>
      </c>
      <c r="B36" s="38"/>
      <c r="C36" s="38"/>
      <c r="D36" s="37"/>
      <c r="E36" s="38"/>
      <c r="F36" s="38"/>
    </row>
    <row r="37" spans="1:6" ht="27.95" customHeight="1">
      <c r="A37" s="37"/>
      <c r="B37" s="38"/>
      <c r="C37" s="38"/>
      <c r="D37" s="38"/>
      <c r="E37" s="38"/>
      <c r="F37" s="38"/>
    </row>
    <row r="38" spans="1:6" ht="27.95" customHeight="1">
      <c r="A38" s="38"/>
      <c r="B38" s="38"/>
      <c r="C38" s="38"/>
      <c r="D38" s="38"/>
      <c r="E38" s="38"/>
      <c r="F38" s="38"/>
    </row>
    <row r="39" spans="1:6" ht="27.95" customHeight="1">
      <c r="A39" s="38"/>
      <c r="B39" s="38"/>
      <c r="C39" s="38"/>
      <c r="D39" s="38"/>
      <c r="E39" s="38"/>
      <c r="F39" s="38"/>
    </row>
    <row r="41" spans="1:6" ht="15">
      <c r="A41" s="32" t="s">
        <v>1</v>
      </c>
      <c r="B41" s="32"/>
      <c r="C41" s="32"/>
      <c r="D41" s="32"/>
      <c r="E41" s="32"/>
      <c r="F41" s="32"/>
    </row>
    <row r="42" spans="1:6" ht="15">
      <c r="A42" s="9" t="s">
        <v>2</v>
      </c>
      <c r="B42" s="39"/>
      <c r="C42" s="39"/>
      <c r="D42" s="9" t="s">
        <v>3</v>
      </c>
      <c r="E42" s="39"/>
      <c r="F42" s="39"/>
    </row>
    <row r="43" spans="1:6" ht="15">
      <c r="A43" s="9" t="s">
        <v>4</v>
      </c>
      <c r="B43" s="39"/>
      <c r="C43" s="39"/>
      <c r="D43" s="9" t="s">
        <v>5</v>
      </c>
      <c r="E43" s="39"/>
      <c r="F43" s="39"/>
    </row>
    <row r="44" spans="1:6" ht="15">
      <c r="A44" s="9" t="s">
        <v>6</v>
      </c>
      <c r="B44" s="39"/>
      <c r="C44" s="39"/>
      <c r="D44" s="39"/>
      <c r="E44" s="39"/>
      <c r="F44" s="39"/>
    </row>
    <row r="45" spans="1:6">
      <c r="B45" s="39"/>
      <c r="C45" s="39"/>
      <c r="D45" s="39"/>
      <c r="E45" s="39"/>
      <c r="F45" s="39"/>
    </row>
  </sheetData>
  <mergeCells count="21">
    <mergeCell ref="B44:F45"/>
    <mergeCell ref="A41:F41"/>
    <mergeCell ref="B42:C42"/>
    <mergeCell ref="E42:F42"/>
    <mergeCell ref="B43:C43"/>
    <mergeCell ref="E43:F43"/>
    <mergeCell ref="A24:F27"/>
    <mergeCell ref="A29:F29"/>
    <mergeCell ref="A30:F33"/>
    <mergeCell ref="A35:F35"/>
    <mergeCell ref="A36:F39"/>
    <mergeCell ref="A14:F14"/>
    <mergeCell ref="A15:F16"/>
    <mergeCell ref="A18:F18"/>
    <mergeCell ref="A19:F21"/>
    <mergeCell ref="A23:F23"/>
    <mergeCell ref="A1:F3"/>
    <mergeCell ref="B4:F5"/>
    <mergeCell ref="A7:F7"/>
    <mergeCell ref="A8:F10"/>
    <mergeCell ref="A11:F12"/>
  </mergeCells>
  <conditionalFormatting sqref="B4:F5">
    <cfRule type="expression" dxfId="2" priority="1">
      <formula>$B$4="ΠΡΑΣΙΝΗ"</formula>
    </cfRule>
    <cfRule type="expression" dxfId="1" priority="2">
      <formula>$B$4="ΠΟΡΤΟΚΑΛΙ"</formula>
    </cfRule>
    <cfRule type="expression" dxfId="0" priority="3">
      <formula>$B$4="ΚΟΚΚΙΝΗ"</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8"/>
  <sheetViews>
    <sheetView workbookViewId="0"/>
  </sheetViews>
  <sheetFormatPr defaultRowHeight="14.25"/>
  <cols>
    <col min="1" max="1" width="34" customWidth="1"/>
    <col min="2" max="3" width="14" customWidth="1"/>
    <col min="4" max="4" width="34" customWidth="1"/>
  </cols>
  <sheetData>
    <row r="1" spans="1:10" ht="20.25">
      <c r="A1" s="19" t="s">
        <v>60</v>
      </c>
      <c r="B1" s="19"/>
      <c r="C1" s="19"/>
      <c r="D1" s="19"/>
      <c r="F1" t="s">
        <v>112</v>
      </c>
      <c r="I1" t="s">
        <v>113</v>
      </c>
    </row>
    <row r="2" spans="1:10">
      <c r="F2" t="s">
        <v>80</v>
      </c>
      <c r="G2" t="s">
        <v>114</v>
      </c>
      <c r="J2" t="s">
        <v>115</v>
      </c>
    </row>
    <row r="3" spans="1:10" ht="15">
      <c r="A3" s="1" t="s">
        <v>61</v>
      </c>
      <c r="B3" s="1" t="s">
        <v>62</v>
      </c>
      <c r="C3" s="1" t="s">
        <v>63</v>
      </c>
      <c r="D3" s="1" t="s">
        <v>64</v>
      </c>
      <c r="G3" t="s">
        <v>116</v>
      </c>
      <c r="J3" t="s">
        <v>117</v>
      </c>
    </row>
    <row r="4" spans="1:10">
      <c r="A4" t="s">
        <v>65</v>
      </c>
      <c r="B4" s="2">
        <v>4</v>
      </c>
      <c r="C4" t="s">
        <v>66</v>
      </c>
      <c r="D4" t="s">
        <v>67</v>
      </c>
      <c r="G4" t="s">
        <v>118</v>
      </c>
    </row>
    <row r="5" spans="1:10">
      <c r="A5" t="s">
        <v>68</v>
      </c>
      <c r="B5" s="2">
        <v>9</v>
      </c>
      <c r="C5" t="s">
        <v>66</v>
      </c>
      <c r="D5" t="s">
        <v>69</v>
      </c>
      <c r="F5" t="s">
        <v>119</v>
      </c>
      <c r="G5" t="s">
        <v>115</v>
      </c>
    </row>
    <row r="6" spans="1:10">
      <c r="A6" t="s">
        <v>70</v>
      </c>
      <c r="B6" s="2">
        <v>10</v>
      </c>
      <c r="C6" t="s">
        <v>66</v>
      </c>
      <c r="D6" t="s">
        <v>71</v>
      </c>
      <c r="G6" t="s">
        <v>117</v>
      </c>
    </row>
    <row r="7" spans="1:10">
      <c r="A7" t="s">
        <v>72</v>
      </c>
      <c r="B7" s="2">
        <v>5.5</v>
      </c>
      <c r="D7" t="s">
        <v>73</v>
      </c>
      <c r="G7" t="s">
        <v>120</v>
      </c>
    </row>
    <row r="8" spans="1:10">
      <c r="A8" t="s">
        <v>74</v>
      </c>
      <c r="B8" s="2">
        <v>9</v>
      </c>
      <c r="D8" t="s">
        <v>73</v>
      </c>
      <c r="G8" t="s">
        <v>121</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5</vt:i4>
      </vt:variant>
    </vt:vector>
  </HeadingPairs>
  <TitlesOfParts>
    <vt:vector size="5" baseType="lpstr">
      <vt:lpstr>Έναρξη</vt:lpstr>
      <vt:lpstr>Ερωτηματολόγιο</vt:lpstr>
      <vt:lpstr>Απλές Μετρήσεις</vt:lpstr>
      <vt:lpstr>Τελικό Συμπέρασμα</vt:lpstr>
      <vt:lpstr>Ρυθμίσεις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ΓΕΩΡΓΙΟΣ ΤΕΛΛΙΔΗΣ</cp:lastModifiedBy>
  <dcterms:created xsi:type="dcterms:W3CDTF">2026-08-26T12:38:36Z</dcterms:created>
  <dcterms:modified xsi:type="dcterms:W3CDTF">2026-08-26T12:38:36Z</dcterms:modified>
</cp:coreProperties>
</file>